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cynth\Desktop\Nueva carpeta\"/>
    </mc:Choice>
  </mc:AlternateContent>
  <bookViews>
    <workbookView xWindow="0" yWindow="0" windowWidth="23040" windowHeight="9072"/>
  </bookViews>
  <sheets>
    <sheet name="Mayo 2025" sheetId="4" r:id="rId1"/>
  </sheets>
  <definedNames>
    <definedName name="_xlnm.Print_Area" localSheetId="0">'Mayo 2025'!$A$1:$O$109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1" i="4" l="1"/>
  <c r="G76" i="4"/>
  <c r="G70" i="4"/>
  <c r="G65" i="4"/>
  <c r="G53" i="4"/>
  <c r="G45" i="4"/>
  <c r="G35" i="4"/>
  <c r="G25" i="4"/>
  <c r="G23" i="4"/>
  <c r="G15" i="4"/>
  <c r="G14" i="4"/>
  <c r="G10" i="4"/>
  <c r="G9" i="4"/>
  <c r="O91" i="4" l="1"/>
  <c r="N90" i="4"/>
  <c r="M90" i="4"/>
  <c r="L90" i="4"/>
  <c r="K90" i="4"/>
  <c r="J90" i="4"/>
  <c r="I90" i="4"/>
  <c r="H90" i="4"/>
  <c r="G90" i="4"/>
  <c r="F90" i="4"/>
  <c r="E90" i="4"/>
  <c r="D90" i="4"/>
  <c r="C90" i="4"/>
  <c r="O90" i="4" s="1"/>
  <c r="O89" i="4"/>
  <c r="O88" i="4"/>
  <c r="N87" i="4"/>
  <c r="M87" i="4"/>
  <c r="L87" i="4"/>
  <c r="K87" i="4"/>
  <c r="J87" i="4"/>
  <c r="I87" i="4"/>
  <c r="H87" i="4"/>
  <c r="G87" i="4"/>
  <c r="F87" i="4"/>
  <c r="E87" i="4"/>
  <c r="D87" i="4"/>
  <c r="C87" i="4"/>
  <c r="O87" i="4" s="1"/>
  <c r="O86" i="4"/>
  <c r="O85" i="4"/>
  <c r="N84" i="4"/>
  <c r="N92" i="4" s="1"/>
  <c r="M84" i="4"/>
  <c r="M92" i="4" s="1"/>
  <c r="L84" i="4"/>
  <c r="L92" i="4" s="1"/>
  <c r="K84" i="4"/>
  <c r="K92" i="4" s="1"/>
  <c r="J84" i="4"/>
  <c r="J92" i="4" s="1"/>
  <c r="I84" i="4"/>
  <c r="I92" i="4" s="1"/>
  <c r="H84" i="4"/>
  <c r="H92" i="4" s="1"/>
  <c r="G84" i="4"/>
  <c r="G92" i="4" s="1"/>
  <c r="F84" i="4"/>
  <c r="F92" i="4" s="1"/>
  <c r="E84" i="4"/>
  <c r="E92" i="4" s="1"/>
  <c r="D84" i="4"/>
  <c r="D92" i="4" s="1"/>
  <c r="C84" i="4"/>
  <c r="C92" i="4" s="1"/>
  <c r="N81" i="4"/>
  <c r="N94" i="4" s="1"/>
  <c r="J81" i="4"/>
  <c r="J94" i="4" s="1"/>
  <c r="O80" i="4"/>
  <c r="O79" i="4"/>
  <c r="O78" i="4"/>
  <c r="O77" i="4"/>
  <c r="N76" i="4"/>
  <c r="M76" i="4"/>
  <c r="L76" i="4"/>
  <c r="K76" i="4"/>
  <c r="J76" i="4"/>
  <c r="I76" i="4"/>
  <c r="H76" i="4"/>
  <c r="O76" i="4"/>
  <c r="D76" i="4"/>
  <c r="C76" i="4"/>
  <c r="O75" i="4"/>
  <c r="O74" i="4"/>
  <c r="O73" i="4"/>
  <c r="O72" i="4"/>
  <c r="O71" i="4"/>
  <c r="N70" i="4"/>
  <c r="M70" i="4"/>
  <c r="L70" i="4"/>
  <c r="K70" i="4"/>
  <c r="J70" i="4"/>
  <c r="I70" i="4"/>
  <c r="H70" i="4"/>
  <c r="O70" i="4"/>
  <c r="D70" i="4"/>
  <c r="C70" i="4"/>
  <c r="O69" i="4"/>
  <c r="O68" i="4"/>
  <c r="O67" i="4"/>
  <c r="O66" i="4"/>
  <c r="N65" i="4"/>
  <c r="M65" i="4"/>
  <c r="L65" i="4"/>
  <c r="K65" i="4"/>
  <c r="J65" i="4"/>
  <c r="I65" i="4"/>
  <c r="H65" i="4"/>
  <c r="D65" i="4"/>
  <c r="O65" i="4" s="1"/>
  <c r="C65" i="4"/>
  <c r="O64" i="4"/>
  <c r="O63" i="4"/>
  <c r="O62" i="4"/>
  <c r="O61" i="4"/>
  <c r="O60" i="4"/>
  <c r="O59" i="4"/>
  <c r="O58" i="4"/>
  <c r="O57" i="4"/>
  <c r="O56" i="4"/>
  <c r="O55" i="4"/>
  <c r="O54" i="4"/>
  <c r="N53" i="4"/>
  <c r="M53" i="4"/>
  <c r="M81" i="4" s="1"/>
  <c r="M94" i="4" s="1"/>
  <c r="L53" i="4"/>
  <c r="L81" i="4" s="1"/>
  <c r="L94" i="4" s="1"/>
  <c r="K53" i="4"/>
  <c r="J53" i="4"/>
  <c r="I53" i="4"/>
  <c r="I81" i="4" s="1"/>
  <c r="I94" i="4" s="1"/>
  <c r="H53" i="4"/>
  <c r="H81" i="4" s="1"/>
  <c r="H94" i="4" s="1"/>
  <c r="F53" i="4"/>
  <c r="E53" i="4"/>
  <c r="E81" i="4" s="1"/>
  <c r="E94" i="4" s="1"/>
  <c r="D53" i="4"/>
  <c r="D81" i="4" s="1"/>
  <c r="D94" i="4" s="1"/>
  <c r="C53" i="4"/>
  <c r="O53" i="4" s="1"/>
  <c r="O52" i="4"/>
  <c r="O51" i="4"/>
  <c r="O50" i="4"/>
  <c r="O49" i="4"/>
  <c r="O48" i="4"/>
  <c r="O47" i="4"/>
  <c r="O46" i="4"/>
  <c r="I45" i="4"/>
  <c r="H45" i="4"/>
  <c r="F45" i="4"/>
  <c r="E45" i="4"/>
  <c r="D45" i="4"/>
  <c r="C45" i="4"/>
  <c r="O45" i="4" s="1"/>
  <c r="O44" i="4"/>
  <c r="O43" i="4"/>
  <c r="O42" i="4"/>
  <c r="O41" i="4"/>
  <c r="O40" i="4"/>
  <c r="O39" i="4"/>
  <c r="O38" i="4"/>
  <c r="O37" i="4"/>
  <c r="O36" i="4"/>
  <c r="N35" i="4"/>
  <c r="M35" i="4"/>
  <c r="L35" i="4"/>
  <c r="K35" i="4"/>
  <c r="J35" i="4"/>
  <c r="I35" i="4"/>
  <c r="H35" i="4"/>
  <c r="F35" i="4"/>
  <c r="E35" i="4"/>
  <c r="D35" i="4"/>
  <c r="C35" i="4"/>
  <c r="O35" i="4" s="1"/>
  <c r="D34" i="4"/>
  <c r="O34" i="4" s="1"/>
  <c r="O33" i="4"/>
  <c r="O32" i="4"/>
  <c r="O31" i="4"/>
  <c r="O30" i="4"/>
  <c r="O29" i="4"/>
  <c r="O28" i="4"/>
  <c r="O27" i="4"/>
  <c r="O26" i="4"/>
  <c r="N25" i="4"/>
  <c r="M25" i="4"/>
  <c r="L25" i="4"/>
  <c r="K25" i="4"/>
  <c r="J25" i="4"/>
  <c r="I25" i="4"/>
  <c r="H25" i="4"/>
  <c r="F25" i="4"/>
  <c r="E25" i="4"/>
  <c r="D25" i="4"/>
  <c r="C25" i="4"/>
  <c r="O25" i="4" s="1"/>
  <c r="O24" i="4"/>
  <c r="F23" i="4"/>
  <c r="F15" i="4" s="1"/>
  <c r="F81" i="4" s="1"/>
  <c r="F94" i="4" s="1"/>
  <c r="O22" i="4"/>
  <c r="O21" i="4"/>
  <c r="O20" i="4"/>
  <c r="O19" i="4"/>
  <c r="O18" i="4"/>
  <c r="O17" i="4"/>
  <c r="O16" i="4"/>
  <c r="N15" i="4"/>
  <c r="M15" i="4"/>
  <c r="L15" i="4"/>
  <c r="K15" i="4"/>
  <c r="K81" i="4" s="1"/>
  <c r="K94" i="4" s="1"/>
  <c r="J15" i="4"/>
  <c r="I15" i="4"/>
  <c r="H15" i="4"/>
  <c r="G94" i="4"/>
  <c r="E15" i="4"/>
  <c r="D15" i="4"/>
  <c r="C15" i="4"/>
  <c r="F14" i="4"/>
  <c r="E14" i="4"/>
  <c r="C14" i="4"/>
  <c r="O14" i="4" s="1"/>
  <c r="O13" i="4"/>
  <c r="O12" i="4"/>
  <c r="O11" i="4"/>
  <c r="F10" i="4"/>
  <c r="E10" i="4"/>
  <c r="D10" i="4"/>
  <c r="C10" i="4"/>
  <c r="C9" i="4" s="1"/>
  <c r="O9" i="4" s="1"/>
  <c r="N9" i="4"/>
  <c r="M9" i="4"/>
  <c r="L9" i="4"/>
  <c r="K9" i="4"/>
  <c r="J9" i="4"/>
  <c r="I9" i="4"/>
  <c r="H9" i="4"/>
  <c r="F9" i="4"/>
  <c r="E9" i="4"/>
  <c r="D9" i="4"/>
  <c r="C81" i="4" l="1"/>
  <c r="C94" i="4" s="1"/>
  <c r="O10" i="4"/>
  <c r="O15" i="4"/>
  <c r="O81" i="4" s="1"/>
  <c r="O94" i="4" s="1"/>
  <c r="O23" i="4"/>
  <c r="O84" i="4"/>
  <c r="O92" i="4" s="1"/>
</calcChain>
</file>

<file path=xl/sharedStrings.xml><?xml version="1.0" encoding="utf-8"?>
<sst xmlns="http://schemas.openxmlformats.org/spreadsheetml/2006/main" count="110" uniqueCount="110">
  <si>
    <t>Organismo Dominicano de Acreditación - ODAC</t>
  </si>
  <si>
    <t>Ejecución de Gastos y Aplicaciones Financieras</t>
  </si>
  <si>
    <t>En RD$</t>
  </si>
  <si>
    <t>Detalles</t>
  </si>
  <si>
    <t>Enero</t>
  </si>
  <si>
    <t>Febrero</t>
  </si>
  <si>
    <t>Marzo</t>
  </si>
  <si>
    <t>Abril</t>
  </si>
  <si>
    <t>Mayo</t>
  </si>
  <si>
    <t xml:space="preserve">Junio </t>
  </si>
  <si>
    <t>TOTAL</t>
  </si>
  <si>
    <t>2-GASTOS</t>
  </si>
  <si>
    <t>2.1-REMUNERACIONES Y CONTRIBUCIONES</t>
  </si>
  <si>
    <t>2.1.1-REMUNERACIONES</t>
  </si>
  <si>
    <t>2.1.2-SOBRESUELDOS</t>
  </si>
  <si>
    <t>2.1.3-DIETAS Y GASTOS DE REPRESENTACIÓN</t>
  </si>
  <si>
    <t>2.1.4-GRATIFICACIONES Y BONIFICACIONES</t>
  </si>
  <si>
    <t>2.1.5-CONTRIBUCIONES A LA SEGURIDAD SOCIAL</t>
  </si>
  <si>
    <t>2.2-CONTRATACIÓN DE SERVICIOS</t>
  </si>
  <si>
    <t>2.2.1-SERVICIOS BÁSICOS</t>
  </si>
  <si>
    <t>2.2.2-PUBLICIDAD, IMPRESIÓN Y ENCUADERNACIÓN</t>
  </si>
  <si>
    <t>2.2.3-VIÁTICOS</t>
  </si>
  <si>
    <t>2.2.4-TRANSPORTE Y ALMACENAJE</t>
  </si>
  <si>
    <t>2.2.5-ALQUILERES Y RENTAS</t>
  </si>
  <si>
    <t>2.2.6-SEGUROS</t>
  </si>
  <si>
    <t>2.2.7-SERVICIOS DE CONSERVACIÓN, REPARACIONES MENORES E INSTALACIONES TEMPORALES</t>
  </si>
  <si>
    <t>2.2.8-OTROS SERVICIOS NO INCLUIDOS EN CONCEPTOS ANTERIORES</t>
  </si>
  <si>
    <t>2.2.9-OTRAS CONTRATACIONES DE SERVICIOS</t>
  </si>
  <si>
    <t>2.3-MATERIALES Y SUMINISTROS</t>
  </si>
  <si>
    <t>2.3.1-ALIMENTOS Y PRODUCTOS AGROFORESTALES</t>
  </si>
  <si>
    <t>2.3.2-TEXTILES Y VESTUARIOS</t>
  </si>
  <si>
    <t>2.3.3-PRODUCTOS DE PAPEL, CARTÓN E IMPRESOS</t>
  </si>
  <si>
    <t>2.3.4-PRODUCTOS FARMACEUTICOS</t>
  </si>
  <si>
    <t>2.3.5-PRODUCTOS DE CUERO, CAUCHO Y PLÁSTICO</t>
  </si>
  <si>
    <t>2.3.6-PRODUCTOS DE MINERALES, METALICOS Y NO METALICOS</t>
  </si>
  <si>
    <t>2.3.7-COMBUSTIBLE, LUBRICANTES, PRODUCTOS QUIMICOS Y CON.</t>
  </si>
  <si>
    <t>2.3.8-GASTOS QUE SE ASIGNARÁN DURANTE EL EJERCICIO (ART. 32 Y 33 LEY 423.06)</t>
  </si>
  <si>
    <t>2.3.9-PRODUCTOS Y ÚTILES VARIOS</t>
  </si>
  <si>
    <t>2.4-TRANSFERENCIAS CORRIENTES</t>
  </si>
  <si>
    <t>2.4.1-TRANSFERENCIAS CORRIENTES AL SECTOR PRIVADO</t>
  </si>
  <si>
    <t>2.4.2-TRANSFERENCIAS CORRIENTES AL GOBIERNO GENERAL NACIONAL</t>
  </si>
  <si>
    <t>2.4.3-TRANSFERENCIAS CORRIENTES A GOBIERNOS GENERALES LOCALES</t>
  </si>
  <si>
    <t>2.4.4-TRANSFERENCIAS CORRIENTES A EMPRESAS PUBLICAS NO FINANCIERAS</t>
  </si>
  <si>
    <t>2.4.5-TRANSFERENCIAS CORRIENTES A INSTITUCIONES PUBLICAS FINANCIERAS</t>
  </si>
  <si>
    <t>2.4.6 - SUBVENCIONES</t>
  </si>
  <si>
    <t>2.4.7-TRANSFERENCIAS CORRIENTES AL SECTOR EXTERNO</t>
  </si>
  <si>
    <t>2.4.8 - TRANSFERENCIAS CORRIENTES A OTRAS INSTITUCIONES PÚBLICAS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</si>
  <si>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</si>
  <si>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</si>
  <si>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</si>
  <si>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NACIONAL</t>
  </si>
  <si>
    <t>2.5.3 - TRANSFERENCIAS DE CAPITAL A GOBIERNOS GENERALES LOCALES</t>
  </si>
  <si>
    <t>2.5.4 - TRANSFERENCIAS DE CAPITAL A EMPRESAS PÚBLICAS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</si>
  <si>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</si>
  <si>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</si>
  <si>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</si>
  <si>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2.6-BIENES MUEBLES, INMUEBLES E INTANGIBLES</t>
  </si>
  <si>
    <t>2.6.1-MOBILIARIOS Y EQUIPOS</t>
  </si>
  <si>
    <t>2.6.2-MOBILIARIO Y EQUIPO EDUCACIONAL Y RECREATIVO</t>
  </si>
  <si>
    <t>2.6.3 - EQUIPO E INSTRUMENTAL, CINTÍFICO Y LABORATORIO</t>
  </si>
  <si>
    <t>2.6.4-VEHICULOS Y EQUIPOS DE TRANSPORTE, TRACCION Y ELEVACION</t>
  </si>
  <si>
    <t>2.6.5-MAQUINARIAS, OTROS EQUIPOS Y HERRAMIENTAS</t>
  </si>
  <si>
    <t>2.6.6-EQUIPO DE DEFENSA Y SEGURIDAD</t>
  </si>
  <si>
    <t>2.6.7- ACTIVOS BIÓLOGICOS CULTIVABLES</t>
  </si>
  <si>
    <t>2.6.8-BINES INTANGIBLES</t>
  </si>
  <si>
    <t>2.6.9-EDIFICIOS, ESTRUCTURAS, TIERRAS, TERRENOS Y OBJ. VALOR</t>
  </si>
  <si>
    <t>2.6.10 - TIERRAS Y TERRENOS</t>
  </si>
  <si>
    <t>2.6.11 - OBJETO DE VALOR</t>
  </si>
  <si>
    <t>2.7 - OBRAS</t>
  </si>
  <si>
    <t>2.7.1 - OBRAS EN EDIFICACIONES</t>
  </si>
  <si>
    <t>2.7.2 - INFRAESTRUCTURA</t>
  </si>
  <si>
    <t>2.7.3 - CONSTRUCCIONES EN BIENES CONCESIONADOS</t>
  </si>
  <si>
    <t>2.7.4 - GASTOS QUE LE ASIGNARÁN DURANTE EL EJERCICIO PARA INVERSIÓN (ART.32 Y 33 LEY 423-06)</t>
  </si>
  <si>
    <t>2.8 - ADQUISICIÓN DE ACTIVOS FINANCIEROS CON FINES DE POLÍTICA</t>
  </si>
  <si>
    <t>2.8.1 - CONCESIÓN DE PRESTAMOS</t>
  </si>
  <si>
    <t>2.8.2 - ADQUISICIÓN DE TÍTULOS VALORES REPRESENTATIVOS DE DEUDA</t>
  </si>
  <si>
    <t>2.8.3 - COMPRA DE ACCIONES Y PARTICIPACIONES DE CAPITAL</t>
  </si>
  <si>
    <t>2.8.4 - OBLIGACIONES NEGOCIALES</t>
  </si>
  <si>
    <t>2.8.5 – APORTES DE CAPITAL AL SECTOR PÚBLICO</t>
  </si>
  <si>
    <t>2.9 – GASTOS FINANCIEROS</t>
  </si>
  <si>
    <t>2.9.1 – INTERESES DE LA DEUDA PÚBLICA INTERNA</t>
  </si>
  <si>
    <t>2.9.2 – INTERESES DE LA DEUDA PÚBLICA EXTERNA</t>
  </si>
  <si>
    <t>2.9.3 – INTERESES DE LA DEUDA COMERCIAL</t>
  </si>
  <si>
    <t>2.9.4 – COMISIONES Y OTROS GASTOS BANCARIOS DE LA DEUDA PÚBLICA</t>
  </si>
  <si>
    <t>Total Gastos</t>
  </si>
  <si>
    <t>4-APLICACIONES FINANCIERAS</t>
  </si>
  <si>
    <t>4.1-INCREMENTO DE ACTIVOS FINANCIEROS</t>
  </si>
  <si>
    <t>4.1.1-INCREMENTO DE ACTIVOS FINANCIEROS CORRIENTES</t>
  </si>
  <si>
    <t>4.1.2-INCREMENTO DE ACTIVOS FINANCIEROS NO CORRIENTES</t>
  </si>
  <si>
    <t>4.2-DISMINUCION DE PASIVOS</t>
  </si>
  <si>
    <t>4.2.1-DISMINUCION DE PASIVOS CORRIENTES</t>
  </si>
  <si>
    <t>4.2.2-DISMINUCION DE PASIVOS NO CORRIENTES</t>
  </si>
  <si>
    <t>4.3-DISMINUCION DE FONDOS DE TERCEROS</t>
  </si>
  <si>
    <t>4.3.5-DISMINUCION DEPOSITOS FONDOS DE TERCEROS</t>
  </si>
  <si>
    <t>Total Aplicaciones Financieras</t>
  </si>
  <si>
    <t>TOTAL GASTOS Y APLICACIONES FINANCIERAS</t>
  </si>
  <si>
    <t xml:space="preserve">Nota: Gasto en etapa devengado. </t>
  </si>
  <si>
    <t>Encargada Administrativa Financiera</t>
  </si>
  <si>
    <t>Director Ejecutivo</t>
  </si>
  <si>
    <t xml:space="preserve">Julio </t>
  </si>
  <si>
    <t>Agosto</t>
  </si>
  <si>
    <t>Septiembre</t>
  </si>
  <si>
    <t>Octubre</t>
  </si>
  <si>
    <t>Noviembre</t>
  </si>
  <si>
    <t>Diciembre</t>
  </si>
  <si>
    <t>Angel David Taveras Difo</t>
  </si>
  <si>
    <t xml:space="preserve">          Aura Migdalia Segura Matos</t>
  </si>
  <si>
    <t xml:space="preserve">                                              Angel Alberto Sánchez González</t>
  </si>
  <si>
    <t>Año 2025</t>
  </si>
  <si>
    <t xml:space="preserve">                                              Encargado Div. Presupuesto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</si>
</sst>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name val="Times New Roman"/>
      <family val="1"/>
    </font>
    <font>
      <b/>
      <sz val="16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b/>
      <sz val="10"/>
      <color indexed="8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1">
    <xf numFmtId="0" fontId="0" fillId="0" borderId="0" xfId="0"/>
    <xf numFmtId="0" fontId="0" fillId="0" borderId="0" xfId="0" applyAlignment="1">
      <alignment horizontal="center"/>
    </xf>
    <xf numFmtId="4" fontId="0" fillId="0" borderId="0" xfId="0" applyNumberFormat="1" applyAlignment="1">
      <alignment horizontal="center"/>
    </xf>
    <xf numFmtId="4" fontId="0" fillId="0" borderId="0" xfId="0" applyNumberFormat="1"/>
    <xf numFmtId="0" fontId="5" fillId="0" borderId="0" xfId="0" applyFont="1" applyAlignment="1">
      <alignment horizontal="center"/>
    </xf>
    <xf numFmtId="4" fontId="5" fillId="0" borderId="0" xfId="0" applyNumberFormat="1" applyFont="1" applyAlignment="1">
      <alignment horizontal="center"/>
    </xf>
    <xf numFmtId="49" fontId="6" fillId="2" borderId="1" xfId="0" applyNumberFormat="1" applyFont="1" applyFill="1" applyBorder="1" applyAlignment="1">
      <alignment horizontal="center"/>
    </xf>
    <xf numFmtId="4" fontId="6" fillId="2" borderId="1" xfId="0" applyNumberFormat="1" applyFont="1" applyFill="1" applyBorder="1" applyAlignment="1">
      <alignment horizontal="center"/>
    </xf>
    <xf numFmtId="49" fontId="7" fillId="0" borderId="2" xfId="0" applyNumberFormat="1" applyFont="1" applyBorder="1" applyAlignment="1">
      <alignment horizontal="left" indent="3"/>
    </xf>
    <xf numFmtId="49" fontId="8" fillId="0" borderId="2" xfId="0" applyNumberFormat="1" applyFont="1" applyBorder="1" applyAlignment="1">
      <alignment horizontal="left" indent="3"/>
    </xf>
    <xf numFmtId="4" fontId="8" fillId="0" borderId="2" xfId="0" applyNumberFormat="1" applyFont="1" applyBorder="1" applyAlignment="1">
      <alignment horizontal="left" indent="3"/>
    </xf>
    <xf numFmtId="4" fontId="0" fillId="0" borderId="2" xfId="0" applyNumberFormat="1" applyBorder="1"/>
    <xf numFmtId="49" fontId="7" fillId="0" borderId="1" xfId="0" applyNumberFormat="1" applyFont="1" applyBorder="1" applyAlignment="1">
      <alignment horizontal="left" indent="4"/>
    </xf>
    <xf numFmtId="43" fontId="2" fillId="0" borderId="1" xfId="2" applyNumberFormat="1" applyFont="1" applyBorder="1" applyAlignment="1">
      <alignment horizontal="right" vertical="justify" wrapText="1"/>
    </xf>
    <xf numFmtId="4" fontId="2" fillId="0" borderId="1" xfId="2" applyNumberFormat="1" applyFont="1" applyBorder="1" applyAlignment="1">
      <alignment horizontal="right" vertical="justify" wrapText="1"/>
    </xf>
    <xf numFmtId="4" fontId="2" fillId="0" borderId="1" xfId="1" applyNumberFormat="1" applyFont="1" applyBorder="1" applyAlignment="1">
      <alignment horizontal="right" vertical="justify" wrapText="1"/>
    </xf>
    <xf numFmtId="43" fontId="2" fillId="0" borderId="0" xfId="1" applyFont="1"/>
    <xf numFmtId="0" fontId="2" fillId="0" borderId="0" xfId="0" applyFont="1"/>
    <xf numFmtId="49" fontId="8" fillId="0" borderId="3" xfId="0" applyNumberFormat="1" applyFont="1" applyBorder="1" applyAlignment="1">
      <alignment horizontal="left" wrapText="1" indent="4"/>
    </xf>
    <xf numFmtId="43" fontId="0" fillId="0" borderId="3" xfId="2" applyNumberFormat="1" applyFont="1" applyBorder="1" applyAlignment="1">
      <alignment horizontal="right" vertical="justify" wrapText="1"/>
    </xf>
    <xf numFmtId="4" fontId="0" fillId="0" borderId="3" xfId="2" applyNumberFormat="1" applyFont="1" applyBorder="1" applyAlignment="1">
      <alignment horizontal="right" vertical="justify" wrapText="1"/>
    </xf>
    <xf numFmtId="4" fontId="0" fillId="0" borderId="3" xfId="1" applyNumberFormat="1" applyFont="1" applyBorder="1" applyAlignment="1">
      <alignment horizontal="right" vertical="justify" wrapText="1"/>
    </xf>
    <xf numFmtId="2" fontId="0" fillId="0" borderId="3" xfId="0" applyNumberFormat="1" applyBorder="1" applyAlignment="1">
      <alignment horizontal="right" vertical="justify" wrapText="1"/>
    </xf>
    <xf numFmtId="4" fontId="0" fillId="0" borderId="3" xfId="0" applyNumberFormat="1" applyBorder="1" applyAlignment="1">
      <alignment horizontal="right" vertical="justify" wrapText="1"/>
    </xf>
    <xf numFmtId="43" fontId="0" fillId="0" borderId="4" xfId="2" applyNumberFormat="1" applyFont="1" applyBorder="1" applyAlignment="1">
      <alignment horizontal="right" vertical="justify" wrapText="1"/>
    </xf>
    <xf numFmtId="43" fontId="0" fillId="0" borderId="0" xfId="0" applyNumberFormat="1"/>
    <xf numFmtId="49" fontId="7" fillId="0" borderId="3" xfId="0" applyNumberFormat="1" applyFont="1" applyBorder="1" applyAlignment="1">
      <alignment horizontal="left" indent="4"/>
    </xf>
    <xf numFmtId="43" fontId="2" fillId="0" borderId="3" xfId="2" applyNumberFormat="1" applyFont="1" applyBorder="1" applyAlignment="1">
      <alignment horizontal="right" vertical="justify" wrapText="1"/>
    </xf>
    <xf numFmtId="4" fontId="2" fillId="0" borderId="3" xfId="2" applyNumberFormat="1" applyFont="1" applyBorder="1" applyAlignment="1">
      <alignment horizontal="right" vertical="justify" wrapText="1"/>
    </xf>
    <xf numFmtId="4" fontId="2" fillId="0" borderId="3" xfId="1" applyNumberFormat="1" applyFont="1" applyBorder="1" applyAlignment="1">
      <alignment horizontal="right" vertical="justify" wrapText="1"/>
    </xf>
    <xf numFmtId="43" fontId="0" fillId="0" borderId="3" xfId="1" applyFont="1" applyBorder="1" applyAlignment="1">
      <alignment horizontal="right" vertical="justify" wrapText="1"/>
    </xf>
    <xf numFmtId="2" fontId="0" fillId="0" borderId="5" xfId="0" applyNumberFormat="1" applyBorder="1" applyAlignment="1">
      <alignment horizontal="right" vertical="justify" wrapText="1"/>
    </xf>
    <xf numFmtId="43" fontId="0" fillId="0" borderId="4" xfId="1" applyFont="1" applyBorder="1" applyAlignment="1">
      <alignment horizontal="right" vertical="justify" wrapText="1"/>
    </xf>
    <xf numFmtId="4" fontId="0" fillId="0" borderId="4" xfId="1" applyNumberFormat="1" applyFont="1" applyBorder="1" applyAlignment="1">
      <alignment horizontal="right" vertical="justify" wrapText="1"/>
    </xf>
    <xf numFmtId="2" fontId="2" fillId="0" borderId="3" xfId="0" applyNumberFormat="1" applyFont="1" applyBorder="1" applyAlignment="1">
      <alignment horizontal="right" vertical="justify" wrapText="1"/>
    </xf>
    <xf numFmtId="49" fontId="8" fillId="0" borderId="3" xfId="0" applyNumberFormat="1" applyFont="1" applyBorder="1" applyAlignment="1">
      <alignment horizontal="left" indent="4"/>
    </xf>
    <xf numFmtId="4" fontId="2" fillId="0" borderId="3" xfId="0" applyNumberFormat="1" applyFont="1" applyBorder="1" applyAlignment="1">
      <alignment horizontal="right" vertical="justify" wrapText="1"/>
    </xf>
    <xf numFmtId="0" fontId="0" fillId="0" borderId="0" xfId="0" applyAlignment="1">
      <alignment wrapText="1"/>
    </xf>
    <xf numFmtId="49" fontId="8" fillId="0" borderId="3" xfId="0" applyNumberFormat="1" applyFont="1" applyBorder="1" applyAlignment="1">
      <alignment horizontal="left" vertical="top" wrapText="1" indent="4"/>
    </xf>
    <xf numFmtId="4" fontId="0" fillId="0" borderId="2" xfId="0" applyNumberFormat="1" applyBorder="1" applyAlignment="1">
      <alignment horizontal="right" vertical="justify" wrapText="1"/>
    </xf>
    <xf numFmtId="2" fontId="2" fillId="0" borderId="1" xfId="0" applyNumberFormat="1" applyFont="1" applyBorder="1" applyAlignment="1">
      <alignment horizontal="right" vertical="justify" wrapText="1"/>
    </xf>
    <xf numFmtId="4" fontId="2" fillId="0" borderId="1" xfId="0" applyNumberFormat="1" applyFont="1" applyBorder="1" applyAlignment="1">
      <alignment horizontal="right" vertical="justify" wrapText="1"/>
    </xf>
    <xf numFmtId="49" fontId="7" fillId="0" borderId="3" xfId="0" applyNumberFormat="1" applyFont="1" applyBorder="1" applyAlignment="1">
      <alignment horizontal="left" wrapText="1" indent="4"/>
    </xf>
    <xf numFmtId="2" fontId="2" fillId="0" borderId="5" xfId="0" applyNumberFormat="1" applyFont="1" applyBorder="1" applyAlignment="1">
      <alignment horizontal="right" vertical="justify" wrapText="1"/>
    </xf>
    <xf numFmtId="49" fontId="9" fillId="3" borderId="1" xfId="0" applyNumberFormat="1" applyFont="1" applyFill="1" applyBorder="1" applyAlignment="1">
      <alignment horizontal="left"/>
    </xf>
    <xf numFmtId="44" fontId="10" fillId="3" borderId="1" xfId="2" applyFont="1" applyFill="1" applyBorder="1" applyAlignment="1">
      <alignment horizontal="right" vertical="justify" wrapText="1"/>
    </xf>
    <xf numFmtId="2" fontId="2" fillId="0" borderId="1" xfId="0" applyNumberFormat="1" applyFont="1" applyBorder="1"/>
    <xf numFmtId="4" fontId="2" fillId="0" borderId="9" xfId="0" applyNumberFormat="1" applyFont="1" applyBorder="1"/>
    <xf numFmtId="4" fontId="2" fillId="0" borderId="0" xfId="0" applyNumberFormat="1" applyFont="1"/>
    <xf numFmtId="2" fontId="0" fillId="0" borderId="3" xfId="0" applyNumberFormat="1" applyBorder="1"/>
    <xf numFmtId="4" fontId="0" fillId="0" borderId="4" xfId="0" applyNumberFormat="1" applyBorder="1"/>
    <xf numFmtId="2" fontId="0" fillId="0" borderId="5" xfId="0" applyNumberFormat="1" applyBorder="1"/>
    <xf numFmtId="2" fontId="2" fillId="0" borderId="3" xfId="0" applyNumberFormat="1" applyFont="1" applyBorder="1"/>
    <xf numFmtId="4" fontId="2" fillId="0" borderId="4" xfId="0" applyNumberFormat="1" applyFont="1" applyBorder="1"/>
    <xf numFmtId="49" fontId="8" fillId="0" borderId="2" xfId="0" applyNumberFormat="1" applyFont="1" applyBorder="1" applyAlignment="1">
      <alignment horizontal="left" indent="4"/>
    </xf>
    <xf numFmtId="2" fontId="0" fillId="0" borderId="2" xfId="0" applyNumberFormat="1" applyBorder="1"/>
    <xf numFmtId="4" fontId="0" fillId="0" borderId="8" xfId="0" applyNumberFormat="1" applyBorder="1"/>
    <xf numFmtId="0" fontId="0" fillId="0" borderId="3" xfId="0" applyBorder="1"/>
    <xf numFmtId="0" fontId="0" fillId="0" borderId="4" xfId="0" applyBorder="1"/>
    <xf numFmtId="4" fontId="0" fillId="0" borderId="3" xfId="0" applyNumberFormat="1" applyBorder="1"/>
    <xf numFmtId="0" fontId="2" fillId="3" borderId="2" xfId="0" applyFont="1" applyFill="1" applyBorder="1"/>
    <xf numFmtId="43" fontId="0" fillId="0" borderId="0" xfId="1" applyFont="1"/>
    <xf numFmtId="4" fontId="0" fillId="0" borderId="0" xfId="1" applyNumberFormat="1" applyFont="1"/>
    <xf numFmtId="44" fontId="0" fillId="0" borderId="0" xfId="0" applyNumberFormat="1"/>
    <xf numFmtId="4" fontId="2" fillId="0" borderId="1" xfId="0" applyNumberFormat="1" applyFont="1" applyBorder="1"/>
    <xf numFmtId="4" fontId="2" fillId="0" borderId="3" xfId="0" applyNumberFormat="1" applyFont="1" applyBorder="1"/>
    <xf numFmtId="0" fontId="3" fillId="4" borderId="0" xfId="0" applyFont="1" applyFill="1" applyAlignment="1">
      <alignment horizontal="center"/>
    </xf>
    <xf numFmtId="49" fontId="4" fillId="4" borderId="0" xfId="0" applyNumberFormat="1" applyFont="1" applyFill="1" applyAlignment="1">
      <alignment horizontal="center"/>
    </xf>
    <xf numFmtId="0" fontId="4" fillId="4" borderId="0" xfId="0" applyFont="1" applyFill="1" applyAlignment="1">
      <alignment horizontal="center"/>
    </xf>
    <xf numFmtId="4" fontId="0" fillId="4" borderId="0" xfId="0" applyNumberFormat="1" applyFill="1"/>
    <xf numFmtId="4" fontId="2" fillId="4" borderId="0" xfId="1" applyNumberFormat="1" applyFont="1" applyFill="1" applyBorder="1" applyAlignment="1">
      <alignment horizontal="right" vertical="justify" wrapText="1"/>
    </xf>
    <xf numFmtId="4" fontId="0" fillId="4" borderId="0" xfId="1" applyNumberFormat="1" applyFont="1" applyFill="1" applyBorder="1" applyAlignment="1">
      <alignment horizontal="right" vertical="justify" wrapText="1"/>
    </xf>
    <xf numFmtId="4" fontId="0" fillId="4" borderId="0" xfId="0" applyNumberFormat="1" applyFill="1" applyAlignment="1">
      <alignment horizontal="right" vertical="justify" wrapText="1"/>
    </xf>
    <xf numFmtId="4" fontId="2" fillId="4" borderId="0" xfId="0" applyNumberFormat="1" applyFont="1" applyFill="1" applyAlignment="1">
      <alignment horizontal="right" vertical="justify" wrapText="1"/>
    </xf>
    <xf numFmtId="4" fontId="10" fillId="4" borderId="0" xfId="2" applyNumberFormat="1" applyFont="1" applyFill="1" applyBorder="1" applyAlignment="1">
      <alignment horizontal="right" vertical="justify" wrapText="1"/>
    </xf>
    <xf numFmtId="49" fontId="7" fillId="4" borderId="0" xfId="0" applyNumberFormat="1" applyFont="1" applyFill="1" applyAlignment="1">
      <alignment horizontal="left"/>
    </xf>
    <xf numFmtId="4" fontId="2" fillId="4" borderId="0" xfId="0" applyNumberFormat="1" applyFont="1" applyFill="1"/>
    <xf numFmtId="4" fontId="7" fillId="4" borderId="0" xfId="2" applyNumberFormat="1" applyFont="1" applyFill="1" applyBorder="1" applyAlignment="1">
      <alignment horizontal="left" indent="4"/>
    </xf>
    <xf numFmtId="4" fontId="11" fillId="4" borderId="0" xfId="0" applyNumberFormat="1" applyFont="1" applyFill="1"/>
    <xf numFmtId="10" fontId="0" fillId="0" borderId="0" xfId="3" applyNumberFormat="1" applyFont="1"/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43" fontId="2" fillId="0" borderId="3" xfId="1" applyFont="1" applyBorder="1" applyAlignment="1">
      <alignment horizontal="right" vertical="justify" wrapText="1"/>
    </xf>
    <xf numFmtId="44" fontId="2" fillId="3" borderId="2" xfId="0" applyNumberFormat="1" applyFont="1" applyFill="1" applyBorder="1"/>
    <xf numFmtId="4" fontId="2" fillId="3" borderId="2" xfId="0" applyNumberFormat="1" applyFont="1" applyFill="1" applyBorder="1"/>
    <xf numFmtId="44" fontId="12" fillId="3" borderId="1" xfId="2" applyFont="1" applyFill="1" applyBorder="1" applyAlignment="1">
      <alignment horizontal="right" vertical="justify" wrapText="1"/>
    </xf>
    <xf numFmtId="4" fontId="12" fillId="3" borderId="1" xfId="2" applyNumberFormat="1" applyFont="1" applyFill="1" applyBorder="1" applyAlignment="1">
      <alignment horizontal="right" vertical="justify" wrapText="1"/>
    </xf>
    <xf numFmtId="43" fontId="2" fillId="0" borderId="4" xfId="1" applyFont="1" applyBorder="1" applyAlignment="1">
      <alignment horizontal="right" vertical="justify" wrapText="1"/>
    </xf>
    <xf numFmtId="4" fontId="2" fillId="0" borderId="4" xfId="1" applyNumberFormat="1" applyFont="1" applyBorder="1" applyAlignment="1">
      <alignment horizontal="right" vertical="justify" wrapText="1"/>
    </xf>
    <xf numFmtId="43" fontId="2" fillId="0" borderId="9" xfId="2" applyNumberFormat="1" applyFont="1" applyBorder="1" applyAlignment="1">
      <alignment horizontal="right" vertical="justify" wrapText="1"/>
    </xf>
    <xf numFmtId="2" fontId="0" fillId="0" borderId="4" xfId="0" applyNumberFormat="1" applyBorder="1" applyAlignment="1">
      <alignment horizontal="right" vertical="justify" wrapText="1"/>
    </xf>
    <xf numFmtId="43" fontId="2" fillId="0" borderId="4" xfId="2" applyNumberFormat="1" applyFont="1" applyBorder="1" applyAlignment="1">
      <alignment horizontal="right" vertical="justify" wrapText="1"/>
    </xf>
    <xf numFmtId="4" fontId="0" fillId="0" borderId="4" xfId="0" applyNumberFormat="1" applyBorder="1" applyAlignment="1">
      <alignment horizontal="right" vertical="justify" wrapText="1"/>
    </xf>
    <xf numFmtId="2" fontId="2" fillId="0" borderId="4" xfId="0" applyNumberFormat="1" applyFont="1" applyBorder="1" applyAlignment="1">
      <alignment horizontal="right" vertical="justify" wrapText="1"/>
    </xf>
    <xf numFmtId="49" fontId="8" fillId="0" borderId="6" xfId="0" applyNumberFormat="1" applyFont="1" applyBorder="1" applyAlignment="1">
      <alignment horizontal="left" wrapText="1" indent="4"/>
    </xf>
    <xf numFmtId="2" fontId="0" fillId="0" borderId="6" xfId="0" applyNumberFormat="1" applyBorder="1" applyAlignment="1">
      <alignment horizontal="right" vertical="justify" wrapText="1"/>
    </xf>
    <xf numFmtId="2" fontId="0" fillId="0" borderId="7" xfId="0" applyNumberFormat="1" applyBorder="1" applyAlignment="1">
      <alignment horizontal="right" vertical="justify" wrapText="1"/>
    </xf>
    <xf numFmtId="4" fontId="0" fillId="0" borderId="7" xfId="0" applyNumberFormat="1" applyBorder="1" applyAlignment="1">
      <alignment horizontal="right" vertical="justify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/>
    </xf>
    <xf numFmtId="49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49" fontId="7" fillId="0" borderId="5" xfId="0" applyNumberFormat="1" applyFont="1" applyBorder="1" applyAlignment="1">
      <alignment horizontal="left"/>
    </xf>
    <xf numFmtId="49" fontId="7" fillId="0" borderId="0" xfId="0" applyNumberFormat="1" applyFont="1" applyAlignment="1">
      <alignment horizontal="left"/>
    </xf>
    <xf numFmtId="49" fontId="7" fillId="0" borderId="4" xfId="0" applyNumberFormat="1" applyFont="1" applyBorder="1" applyAlignment="1">
      <alignment horizontal="left"/>
    </xf>
    <xf numFmtId="49" fontId="7" fillId="0" borderId="6" xfId="0" applyNumberFormat="1" applyFont="1" applyBorder="1" applyAlignment="1">
      <alignment horizontal="left"/>
    </xf>
    <xf numFmtId="49" fontId="7" fillId="0" borderId="7" xfId="0" applyNumberFormat="1" applyFont="1" applyBorder="1" applyAlignment="1">
      <alignment horizontal="left"/>
    </xf>
    <xf numFmtId="49" fontId="7" fillId="0" borderId="8" xfId="0" applyNumberFormat="1" applyFont="1" applyBorder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</cellXfs>
  <cellStyles count="4">
    <cellStyle name="Millares" xfId="1" builtinId="3"/>
    <cellStyle name="Moneda" xfId="2" builtinId="4"/>
    <cellStyle name="Normal" xfId="0" builtinId="0"/>
    <cellStyle name="Porcentaje" xfId="3" builtinId="5"/>
  </cellStyles>
  <dxfs count="0"/>
  <tableStyles count="0" defaultTableStyle="TableStyleMedium2" defaultPivotStyle="PivotStyleLight16"/>
  <colors>
    <mruColors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304800</xdr:colOff>
      <xdr:row>0</xdr:row>
      <xdr:rowOff>0</xdr:rowOff>
    </xdr:from>
    <xdr:to>
      <xdr:col>1</xdr:col>
      <xdr:colOff>1724025</xdr:colOff>
      <xdr:row>3</xdr:row>
      <xdr:rowOff>155575</xdr:rowOff>
    </xdr:to>
    <xdr:pic>
      <xdr:nvPicPr>
        <xdr:cNvPr id="2" name="Picture 1" descr="Resultado de imagen para organismo dominicano de acreditaciÃ³n">
          <a:extLst>
            <a:ext uri="{FF2B5EF4-FFF2-40B4-BE49-F238E27FC236}">
              <a16:creationId xmlns:a16="http://schemas.microsoft.com/office/drawing/2014/main" id="{C649CE8A-E6DE-4955-8D8B-20193834135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306" t="10809" r="17782" b="12178"/>
        <a:stretch/>
      </xdr:blipFill>
      <xdr:spPr bwMode="auto">
        <a:xfrm>
          <a:off x="304800" y="0"/>
          <a:ext cx="1419225" cy="1079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66675</xdr:colOff>
      <xdr:row>0</xdr:row>
      <xdr:rowOff>161925</xdr:rowOff>
    </xdr:from>
    <xdr:to>
      <xdr:col>14</xdr:col>
      <xdr:colOff>1019175</xdr:colOff>
      <xdr:row>3</xdr:row>
      <xdr:rowOff>184150</xdr:rowOff>
    </xdr:to>
    <xdr:pic>
      <xdr:nvPicPr>
        <xdr:cNvPr id="3" name="Picture 2" descr="Resultado de imagen para escudo dominicano">
          <a:extLst>
            <a:ext uri="{FF2B5EF4-FFF2-40B4-BE49-F238E27FC236}">
              <a16:creationId xmlns:a16="http://schemas.microsoft.com/office/drawing/2014/main" id="{B77A7CA9-000C-4C6C-8B4C-1ACA768FF9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1325" y="161925"/>
          <a:ext cx="952500" cy="946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304800</xdr:colOff>
      <xdr:row>0</xdr:row>
      <xdr:rowOff>0</xdr:rowOff>
    </xdr:from>
    <xdr:to>
      <xdr:col>1</xdr:col>
      <xdr:colOff>1724025</xdr:colOff>
      <xdr:row>3</xdr:row>
      <xdr:rowOff>155575</xdr:rowOff>
    </xdr:to>
    <xdr:pic>
      <xdr:nvPicPr>
        <xdr:cNvPr id="7" name="Picture 1" descr="Resultado de imagen para organismo dominicano de acreditaciÃ³n">
          <a:extLst>
            <a:ext uri="{FF2B5EF4-FFF2-40B4-BE49-F238E27FC236}">
              <a16:creationId xmlns:a16="http://schemas.microsoft.com/office/drawing/2014/main" id="{8020C50E-8681-4049-AFE9-FA471D6712B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306" t="10809" r="17782" b="12178"/>
        <a:stretch/>
      </xdr:blipFill>
      <xdr:spPr bwMode="auto">
        <a:xfrm>
          <a:off x="304800" y="0"/>
          <a:ext cx="1419225" cy="1079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66675</xdr:colOff>
      <xdr:row>0</xdr:row>
      <xdr:rowOff>161925</xdr:rowOff>
    </xdr:from>
    <xdr:to>
      <xdr:col>14</xdr:col>
      <xdr:colOff>1019175</xdr:colOff>
      <xdr:row>3</xdr:row>
      <xdr:rowOff>184150</xdr:rowOff>
    </xdr:to>
    <xdr:pic>
      <xdr:nvPicPr>
        <xdr:cNvPr id="8" name="Picture 2" descr="Resultado de imagen para escudo dominicano">
          <a:extLst>
            <a:ext uri="{FF2B5EF4-FFF2-40B4-BE49-F238E27FC236}">
              <a16:creationId xmlns:a16="http://schemas.microsoft.com/office/drawing/2014/main" id="{87B02400-DE6D-4D0B-B034-7C20E4CAE4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01450" y="161925"/>
          <a:ext cx="952500" cy="946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852488</xdr:colOff>
      <xdr:row>99</xdr:row>
      <xdr:rowOff>168011</xdr:rowOff>
    </xdr:from>
    <xdr:to>
      <xdr:col>1</xdr:col>
      <xdr:colOff>4071938</xdr:colOff>
      <xdr:row>99</xdr:row>
      <xdr:rowOff>169068</xdr:rowOff>
    </xdr:to>
    <xdr:cxnSp macro="">
      <xdr:nvCxnSpPr>
        <xdr:cNvPr id="9" name="Conector recto 8">
          <a:extLst>
            <a:ext uri="{FF2B5EF4-FFF2-40B4-BE49-F238E27FC236}">
              <a16:creationId xmlns:a16="http://schemas.microsoft.com/office/drawing/2014/main" id="{FBD7F00E-848E-4893-BA53-C83BFC6A0F50}"/>
            </a:ext>
          </a:extLst>
        </xdr:cNvPr>
        <xdr:cNvCxnSpPr/>
      </xdr:nvCxnSpPr>
      <xdr:spPr>
        <a:xfrm flipV="1">
          <a:off x="852488" y="21618311"/>
          <a:ext cx="3219450" cy="1057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5526881</xdr:colOff>
      <xdr:row>106</xdr:row>
      <xdr:rowOff>147636</xdr:rowOff>
    </xdr:from>
    <xdr:to>
      <xdr:col>3</xdr:col>
      <xdr:colOff>1095375</xdr:colOff>
      <xdr:row>106</xdr:row>
      <xdr:rowOff>147637</xdr:rowOff>
    </xdr:to>
    <xdr:cxnSp macro="">
      <xdr:nvCxnSpPr>
        <xdr:cNvPr id="10" name="Conector recto 9">
          <a:extLst>
            <a:ext uri="{FF2B5EF4-FFF2-40B4-BE49-F238E27FC236}">
              <a16:creationId xmlns:a16="http://schemas.microsoft.com/office/drawing/2014/main" id="{99B60695-4AB6-4096-8834-B797E2F04D24}"/>
            </a:ext>
          </a:extLst>
        </xdr:cNvPr>
        <xdr:cNvCxnSpPr/>
      </xdr:nvCxnSpPr>
      <xdr:spPr>
        <a:xfrm flipV="1">
          <a:off x="5526881" y="22555199"/>
          <a:ext cx="2938463" cy="1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464344</xdr:colOff>
      <xdr:row>99</xdr:row>
      <xdr:rowOff>154781</xdr:rowOff>
    </xdr:from>
    <xdr:to>
      <xdr:col>6</xdr:col>
      <xdr:colOff>1119187</xdr:colOff>
      <xdr:row>99</xdr:row>
      <xdr:rowOff>154781</xdr:rowOff>
    </xdr:to>
    <xdr:cxnSp macro="">
      <xdr:nvCxnSpPr>
        <xdr:cNvPr id="11" name="Conector recto 10">
          <a:extLst>
            <a:ext uri="{FF2B5EF4-FFF2-40B4-BE49-F238E27FC236}">
              <a16:creationId xmlns:a16="http://schemas.microsoft.com/office/drawing/2014/main" id="{4B168707-99F5-454C-97C7-0ECF596724D5}"/>
            </a:ext>
          </a:extLst>
        </xdr:cNvPr>
        <xdr:cNvCxnSpPr/>
      </xdr:nvCxnSpPr>
      <xdr:spPr>
        <a:xfrm>
          <a:off x="9227344" y="21228844"/>
          <a:ext cx="3440906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99"/>
  </sheetPr>
  <dimension ref="A1:R114"/>
  <sheetViews>
    <sheetView showGridLines="0" tabSelected="1" topLeftCell="B1" zoomScale="80" zoomScaleNormal="80" zoomScaleSheetLayoutView="80" workbookViewId="0">
      <selection activeCell="B82" sqref="B82:O83"/>
    </sheetView>
  </sheetViews>
  <sheetFormatPr baseColWidth="10" defaultColWidth="9.109375" defaultRowHeight="14.4" x14ac:dyDescent="0.3"/>
  <cols>
    <col min="1" max="1" width="1.33203125" hidden="1" customWidth="1"/>
    <col min="2" max="2" width="91.6640625" customWidth="1"/>
    <col min="3" max="3" width="18.6640625" customWidth="1"/>
    <col min="4" max="7" width="20.88671875" customWidth="1"/>
    <col min="8" max="13" width="20.88671875" style="3" hidden="1" customWidth="1"/>
    <col min="14" max="14" width="4.33203125" style="3" hidden="1" customWidth="1"/>
    <col min="15" max="15" width="19.88671875" style="3" customWidth="1"/>
    <col min="16" max="16" width="12.44140625" style="69" bestFit="1" customWidth="1"/>
    <col min="17" max="17" width="14.5546875" bestFit="1" customWidth="1"/>
  </cols>
  <sheetData>
    <row r="1" spans="2:17" ht="32.25" customHeight="1" x14ac:dyDescent="0.4">
      <c r="B1" s="100" t="s">
        <v>0</v>
      </c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66"/>
    </row>
    <row r="2" spans="2:17" ht="20.399999999999999" x14ac:dyDescent="0.35">
      <c r="B2" s="101" t="s">
        <v>108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67"/>
    </row>
    <row r="3" spans="2:17" ht="20.399999999999999" x14ac:dyDescent="0.35">
      <c r="B3" s="102" t="s">
        <v>1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68"/>
    </row>
    <row r="4" spans="2:17" ht="20.399999999999999" x14ac:dyDescent="0.35">
      <c r="B4" s="102" t="s">
        <v>2</v>
      </c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02"/>
      <c r="P4" s="68"/>
    </row>
    <row r="5" spans="2:17" x14ac:dyDescent="0.3">
      <c r="B5" s="98"/>
      <c r="C5" s="98"/>
      <c r="D5" s="1"/>
      <c r="E5" s="1"/>
      <c r="F5" s="1"/>
      <c r="G5" s="1"/>
      <c r="H5" s="2"/>
      <c r="I5" s="2"/>
      <c r="J5" s="2"/>
      <c r="K5" s="2"/>
      <c r="L5" s="2"/>
      <c r="M5" s="2"/>
      <c r="N5" s="2"/>
    </row>
    <row r="6" spans="2:17" ht="5.25" customHeight="1" x14ac:dyDescent="0.3">
      <c r="B6" s="4"/>
      <c r="C6" s="4"/>
      <c r="D6" s="4"/>
      <c r="E6" s="4"/>
      <c r="F6" s="4"/>
      <c r="G6" s="4"/>
      <c r="H6" s="5"/>
      <c r="I6" s="5"/>
      <c r="J6" s="5"/>
      <c r="K6" s="5"/>
      <c r="L6" s="5"/>
      <c r="M6" s="5"/>
      <c r="N6" s="5"/>
    </row>
    <row r="7" spans="2:17" ht="17.399999999999999" x14ac:dyDescent="0.3">
      <c r="B7" s="6" t="s">
        <v>3</v>
      </c>
      <c r="C7" s="6" t="s">
        <v>4</v>
      </c>
      <c r="D7" s="6" t="s">
        <v>5</v>
      </c>
      <c r="E7" s="6" t="s">
        <v>6</v>
      </c>
      <c r="F7" s="6" t="s">
        <v>7</v>
      </c>
      <c r="G7" s="6" t="s">
        <v>8</v>
      </c>
      <c r="H7" s="7" t="s">
        <v>9</v>
      </c>
      <c r="I7" s="7" t="s">
        <v>99</v>
      </c>
      <c r="J7" s="7" t="s">
        <v>100</v>
      </c>
      <c r="K7" s="7" t="s">
        <v>101</v>
      </c>
      <c r="L7" s="7" t="s">
        <v>102</v>
      </c>
      <c r="M7" s="7" t="s">
        <v>103</v>
      </c>
      <c r="N7" s="7" t="s">
        <v>104</v>
      </c>
      <c r="O7" s="7" t="s">
        <v>10</v>
      </c>
    </row>
    <row r="8" spans="2:17" x14ac:dyDescent="0.3">
      <c r="B8" s="8" t="s">
        <v>11</v>
      </c>
      <c r="C8" s="9"/>
      <c r="D8" s="9"/>
      <c r="E8" s="9"/>
      <c r="F8" s="9"/>
      <c r="G8" s="9"/>
      <c r="H8" s="10"/>
      <c r="I8" s="10"/>
      <c r="J8" s="10"/>
      <c r="K8" s="10"/>
      <c r="L8" s="10"/>
      <c r="M8" s="10"/>
      <c r="N8" s="10"/>
      <c r="O8" s="11"/>
    </row>
    <row r="9" spans="2:17" s="17" customFormat="1" ht="17.25" customHeight="1" x14ac:dyDescent="0.3">
      <c r="B9" s="12" t="s">
        <v>12</v>
      </c>
      <c r="C9" s="13">
        <f>SUM(C10:C14)</f>
        <v>4692459.4400000004</v>
      </c>
      <c r="D9" s="13">
        <f t="shared" ref="D9:N9" si="0">SUM(D10:D14)</f>
        <v>4692560.05</v>
      </c>
      <c r="E9" s="89">
        <f t="shared" si="0"/>
        <v>4639748.66</v>
      </c>
      <c r="F9" s="13">
        <f t="shared" si="0"/>
        <v>5201496.1000000006</v>
      </c>
      <c r="G9" s="13">
        <f t="shared" si="0"/>
        <v>7702558.79</v>
      </c>
      <c r="H9" s="14">
        <f t="shared" si="0"/>
        <v>0</v>
      </c>
      <c r="I9" s="14">
        <f t="shared" si="0"/>
        <v>0</v>
      </c>
      <c r="J9" s="14">
        <f t="shared" si="0"/>
        <v>0</v>
      </c>
      <c r="K9" s="14">
        <f t="shared" si="0"/>
        <v>0</v>
      </c>
      <c r="L9" s="14">
        <f t="shared" si="0"/>
        <v>0</v>
      </c>
      <c r="M9" s="14">
        <f t="shared" si="0"/>
        <v>0</v>
      </c>
      <c r="N9" s="14">
        <f t="shared" si="0"/>
        <v>0</v>
      </c>
      <c r="O9" s="15">
        <f>SUM(C9:N9)</f>
        <v>26928823.039999999</v>
      </c>
      <c r="P9" s="70"/>
      <c r="Q9" s="16"/>
    </row>
    <row r="10" spans="2:17" ht="17.25" customHeight="1" x14ac:dyDescent="0.3">
      <c r="B10" s="18" t="s">
        <v>13</v>
      </c>
      <c r="C10" s="59">
        <f>2723000+1064000</f>
        <v>3787000</v>
      </c>
      <c r="D10" s="59">
        <f>2728000+1034000</f>
        <v>3762000</v>
      </c>
      <c r="E10" s="24">
        <f>2747612.37+969000</f>
        <v>3716612.37</v>
      </c>
      <c r="F10" s="19">
        <f>2904109.83+969000</f>
        <v>3873109.83</v>
      </c>
      <c r="G10" s="19">
        <f>2782910.01+969000</f>
        <v>3751910.01</v>
      </c>
      <c r="H10" s="20"/>
      <c r="I10" s="20"/>
      <c r="J10" s="20"/>
      <c r="K10" s="20"/>
      <c r="L10" s="20"/>
      <c r="M10" s="20"/>
      <c r="N10" s="20"/>
      <c r="O10" s="21">
        <f>SUM(C10:N10)</f>
        <v>18890632.210000001</v>
      </c>
      <c r="P10" s="3"/>
      <c r="Q10" s="3"/>
    </row>
    <row r="11" spans="2:17" ht="17.25" customHeight="1" x14ac:dyDescent="0.3">
      <c r="B11" s="18" t="s">
        <v>14</v>
      </c>
      <c r="C11" s="59">
        <v>337000</v>
      </c>
      <c r="D11" s="19">
        <v>337000</v>
      </c>
      <c r="E11" s="24">
        <v>337000</v>
      </c>
      <c r="F11" s="19">
        <v>762000</v>
      </c>
      <c r="G11" s="19">
        <v>3363750</v>
      </c>
      <c r="H11" s="20"/>
      <c r="I11" s="20"/>
      <c r="J11" s="20"/>
      <c r="K11" s="20"/>
      <c r="L11" s="20"/>
      <c r="M11" s="20"/>
      <c r="N11" s="20"/>
      <c r="O11" s="21">
        <f t="shared" ref="O11:O21" si="1">SUM(C11:N11)</f>
        <v>5136750</v>
      </c>
      <c r="P11" s="71"/>
      <c r="Q11" s="3"/>
    </row>
    <row r="12" spans="2:17" ht="17.25" customHeight="1" x14ac:dyDescent="0.3">
      <c r="B12" s="18" t="s">
        <v>15</v>
      </c>
      <c r="C12" s="22">
        <v>0</v>
      </c>
      <c r="D12" s="19">
        <v>28621.599999999999</v>
      </c>
      <c r="E12" s="24">
        <v>31272.84</v>
      </c>
      <c r="F12" s="19">
        <v>25357.99</v>
      </c>
      <c r="G12" s="19">
        <v>33638.5</v>
      </c>
      <c r="H12" s="20"/>
      <c r="I12" s="20"/>
      <c r="J12" s="20"/>
      <c r="K12" s="20"/>
      <c r="L12" s="20"/>
      <c r="M12" s="20"/>
      <c r="N12" s="20"/>
      <c r="O12" s="21">
        <f t="shared" si="1"/>
        <v>118890.93000000001</v>
      </c>
      <c r="P12" s="71"/>
      <c r="Q12" s="3"/>
    </row>
    <row r="13" spans="2:17" ht="17.25" customHeight="1" x14ac:dyDescent="0.3">
      <c r="B13" s="18" t="s">
        <v>16</v>
      </c>
      <c r="C13" s="22">
        <v>0</v>
      </c>
      <c r="D13" s="22">
        <v>0</v>
      </c>
      <c r="E13" s="90">
        <v>0</v>
      </c>
      <c r="F13" s="22">
        <v>0</v>
      </c>
      <c r="G13" s="22">
        <v>0</v>
      </c>
      <c r="H13" s="23"/>
      <c r="I13" s="23"/>
      <c r="J13" s="23"/>
      <c r="K13" s="23"/>
      <c r="L13" s="23"/>
      <c r="M13" s="23"/>
      <c r="N13" s="23"/>
      <c r="O13" s="21">
        <f t="shared" si="1"/>
        <v>0</v>
      </c>
      <c r="P13" s="71"/>
      <c r="Q13" s="3"/>
    </row>
    <row r="14" spans="2:17" ht="17.25" customHeight="1" x14ac:dyDescent="0.3">
      <c r="B14" s="18" t="s">
        <v>17</v>
      </c>
      <c r="C14" s="59">
        <f>407649.78+160809.66</f>
        <v>568459.44000000006</v>
      </c>
      <c r="D14" s="59">
        <v>564938.44999999995</v>
      </c>
      <c r="E14" s="24">
        <f>408385.79+146477.66</f>
        <v>554863.44999999995</v>
      </c>
      <c r="F14" s="24">
        <f>394113.41+146914.87</f>
        <v>541028.28</v>
      </c>
      <c r="G14" s="24">
        <f>406345.41+146914.87</f>
        <v>553260.28</v>
      </c>
      <c r="H14" s="23"/>
      <c r="I14" s="23"/>
      <c r="J14" s="23"/>
      <c r="K14" s="23"/>
      <c r="L14" s="23"/>
      <c r="M14" s="23"/>
      <c r="N14" s="23"/>
      <c r="O14" s="21">
        <f t="shared" si="1"/>
        <v>2782549.9000000004</v>
      </c>
      <c r="P14" s="3"/>
      <c r="Q14" s="3"/>
    </row>
    <row r="15" spans="2:17" s="17" customFormat="1" ht="17.25" customHeight="1" x14ac:dyDescent="0.3">
      <c r="B15" s="26" t="s">
        <v>18</v>
      </c>
      <c r="C15" s="27">
        <f>SUM(C16:C24)</f>
        <v>1445935.92</v>
      </c>
      <c r="D15" s="27">
        <f t="shared" ref="D15:N15" si="2">SUM(D16:D24)</f>
        <v>2087007.23</v>
      </c>
      <c r="E15" s="91">
        <f t="shared" si="2"/>
        <v>2274801.4600000004</v>
      </c>
      <c r="F15" s="27">
        <f t="shared" si="2"/>
        <v>2403761.7400000002</v>
      </c>
      <c r="G15" s="27">
        <f t="shared" si="2"/>
        <v>1245695.75</v>
      </c>
      <c r="H15" s="28">
        <f t="shared" si="2"/>
        <v>0</v>
      </c>
      <c r="I15" s="28">
        <f t="shared" si="2"/>
        <v>0</v>
      </c>
      <c r="J15" s="28">
        <f t="shared" si="2"/>
        <v>0</v>
      </c>
      <c r="K15" s="28">
        <f t="shared" si="2"/>
        <v>0</v>
      </c>
      <c r="L15" s="28">
        <f t="shared" si="2"/>
        <v>0</v>
      </c>
      <c r="M15" s="28">
        <f t="shared" si="2"/>
        <v>0</v>
      </c>
      <c r="N15" s="28">
        <f t="shared" si="2"/>
        <v>0</v>
      </c>
      <c r="O15" s="29">
        <f>SUM(C15:N15)</f>
        <v>9457202.1000000015</v>
      </c>
      <c r="P15" s="70"/>
      <c r="Q15" s="48"/>
    </row>
    <row r="16" spans="2:17" ht="17.25" customHeight="1" x14ac:dyDescent="0.3">
      <c r="B16" s="18" t="s">
        <v>19</v>
      </c>
      <c r="C16" s="59">
        <v>251667.16</v>
      </c>
      <c r="D16" s="30">
        <v>252862.87</v>
      </c>
      <c r="E16" s="24">
        <v>257301.55</v>
      </c>
      <c r="F16" s="19">
        <v>258085.48</v>
      </c>
      <c r="G16" s="19">
        <v>255780.41</v>
      </c>
      <c r="H16" s="20"/>
      <c r="I16" s="20"/>
      <c r="J16" s="20"/>
      <c r="K16" s="20"/>
      <c r="L16" s="20"/>
      <c r="M16" s="20"/>
      <c r="N16" s="20"/>
      <c r="O16" s="21">
        <f t="shared" si="1"/>
        <v>1275697.47</v>
      </c>
      <c r="P16" s="71"/>
      <c r="Q16" s="3"/>
    </row>
    <row r="17" spans="2:17" ht="17.25" customHeight="1" x14ac:dyDescent="0.3">
      <c r="B17" s="18" t="s">
        <v>20</v>
      </c>
      <c r="C17" s="22">
        <v>0</v>
      </c>
      <c r="D17" s="22">
        <v>0</v>
      </c>
      <c r="E17" s="22">
        <v>0</v>
      </c>
      <c r="F17" s="22">
        <v>0</v>
      </c>
      <c r="G17" s="30">
        <v>26744.02</v>
      </c>
      <c r="H17" s="21"/>
      <c r="I17" s="20"/>
      <c r="J17" s="20"/>
      <c r="K17" s="20"/>
      <c r="L17" s="20"/>
      <c r="M17" s="20"/>
      <c r="N17" s="20"/>
      <c r="O17" s="21">
        <f t="shared" si="1"/>
        <v>26744.02</v>
      </c>
      <c r="P17" s="71"/>
      <c r="Q17" s="3"/>
    </row>
    <row r="18" spans="2:17" ht="17.25" customHeight="1" x14ac:dyDescent="0.3">
      <c r="B18" s="18" t="s">
        <v>21</v>
      </c>
      <c r="C18" s="59">
        <v>0</v>
      </c>
      <c r="D18" s="30">
        <v>26000</v>
      </c>
      <c r="E18" s="24">
        <v>35150</v>
      </c>
      <c r="F18" s="19">
        <v>30300</v>
      </c>
      <c r="G18" s="19">
        <v>86359.52</v>
      </c>
      <c r="H18" s="20"/>
      <c r="I18" s="20"/>
      <c r="J18" s="20"/>
      <c r="K18" s="20"/>
      <c r="L18" s="20"/>
      <c r="M18" s="20"/>
      <c r="N18" s="20"/>
      <c r="O18" s="21">
        <f t="shared" si="1"/>
        <v>177809.52000000002</v>
      </c>
      <c r="P18" s="71"/>
    </row>
    <row r="19" spans="2:17" ht="17.25" customHeight="1" x14ac:dyDescent="0.3">
      <c r="B19" s="18" t="s">
        <v>22</v>
      </c>
      <c r="C19" s="22">
        <v>0</v>
      </c>
      <c r="D19" s="22">
        <v>0</v>
      </c>
      <c r="E19" s="22">
        <v>0</v>
      </c>
      <c r="F19" s="22">
        <v>0</v>
      </c>
      <c r="G19" s="30">
        <v>71918.759999999995</v>
      </c>
      <c r="H19" s="21"/>
      <c r="I19" s="20"/>
      <c r="J19" s="20"/>
      <c r="K19" s="20"/>
      <c r="L19" s="20"/>
      <c r="M19" s="20"/>
      <c r="N19" s="20"/>
      <c r="O19" s="21">
        <f t="shared" si="1"/>
        <v>71918.759999999995</v>
      </c>
      <c r="P19" s="71"/>
    </row>
    <row r="20" spans="2:17" ht="17.25" customHeight="1" x14ac:dyDescent="0.3">
      <c r="B20" s="18" t="s">
        <v>23</v>
      </c>
      <c r="C20" s="59">
        <v>1049062.32</v>
      </c>
      <c r="D20" s="30">
        <v>1059660.94</v>
      </c>
      <c r="E20" s="32">
        <v>1067590.33</v>
      </c>
      <c r="F20" s="30">
        <v>1119874.53</v>
      </c>
      <c r="G20" s="19">
        <v>53103.58</v>
      </c>
      <c r="H20" s="23"/>
      <c r="I20" s="20"/>
      <c r="J20" s="20"/>
      <c r="K20" s="20"/>
      <c r="L20" s="20"/>
      <c r="M20" s="20"/>
      <c r="N20" s="20"/>
      <c r="O20" s="21">
        <f t="shared" si="1"/>
        <v>4349291.7</v>
      </c>
      <c r="Q20" s="71"/>
    </row>
    <row r="21" spans="2:17" ht="17.25" customHeight="1" x14ac:dyDescent="0.3">
      <c r="B21" s="18" t="s">
        <v>24</v>
      </c>
      <c r="C21" s="59">
        <v>145206.44</v>
      </c>
      <c r="D21" s="30">
        <v>144405.12</v>
      </c>
      <c r="E21" s="24">
        <v>145161.28</v>
      </c>
      <c r="F21" s="19">
        <v>143221.48000000001</v>
      </c>
      <c r="G21" s="19">
        <v>142800.54999999999</v>
      </c>
      <c r="H21" s="20"/>
      <c r="I21" s="20"/>
      <c r="J21" s="20"/>
      <c r="K21" s="20"/>
      <c r="L21" s="20"/>
      <c r="M21" s="20"/>
      <c r="N21" s="20"/>
      <c r="O21" s="21">
        <f t="shared" si="1"/>
        <v>720794.86999999988</v>
      </c>
      <c r="P21" s="71"/>
    </row>
    <row r="22" spans="2:17" ht="17.25" customHeight="1" x14ac:dyDescent="0.3">
      <c r="B22" s="18" t="s">
        <v>25</v>
      </c>
      <c r="C22" s="22">
        <v>0</v>
      </c>
      <c r="D22" s="30">
        <v>15634.17</v>
      </c>
      <c r="E22" s="32">
        <v>22538</v>
      </c>
      <c r="F22" s="30">
        <v>5900</v>
      </c>
      <c r="G22" s="30">
        <v>7930</v>
      </c>
      <c r="H22" s="21"/>
      <c r="I22" s="20"/>
      <c r="J22" s="20"/>
      <c r="K22" s="20"/>
      <c r="L22" s="20"/>
      <c r="M22" s="20"/>
      <c r="N22" s="20"/>
      <c r="O22" s="21">
        <f>SUM(C22:N22)</f>
        <v>52002.17</v>
      </c>
      <c r="P22" s="71"/>
    </row>
    <row r="23" spans="2:17" ht="17.25" customHeight="1" x14ac:dyDescent="0.3">
      <c r="B23" s="18" t="s">
        <v>26</v>
      </c>
      <c r="C23" s="22">
        <v>0</v>
      </c>
      <c r="D23" s="30">
        <v>320541.27</v>
      </c>
      <c r="E23" s="32">
        <v>494157.6</v>
      </c>
      <c r="F23" s="30">
        <f>300365.5+247078.8</f>
        <v>547444.30000000005</v>
      </c>
      <c r="G23" s="30">
        <f>69598.83+236217.2</f>
        <v>305816.03000000003</v>
      </c>
      <c r="H23" s="21"/>
      <c r="I23" s="20"/>
      <c r="J23" s="20"/>
      <c r="K23" s="20"/>
      <c r="L23" s="20"/>
      <c r="M23" s="20"/>
      <c r="N23" s="20"/>
      <c r="O23" s="21">
        <f t="shared" ref="O23" si="3">SUM(C23:N23)</f>
        <v>1667959.2</v>
      </c>
      <c r="P23" s="61"/>
      <c r="Q23" s="61"/>
    </row>
    <row r="24" spans="2:17" ht="17.25" customHeight="1" x14ac:dyDescent="0.3">
      <c r="B24" s="18" t="s">
        <v>27</v>
      </c>
      <c r="C24" s="22">
        <v>0</v>
      </c>
      <c r="D24" s="30">
        <v>267902.86</v>
      </c>
      <c r="E24" s="32">
        <v>252902.7</v>
      </c>
      <c r="F24" s="30">
        <v>298935.95</v>
      </c>
      <c r="G24" s="30">
        <v>295242.88</v>
      </c>
      <c r="H24" s="21"/>
      <c r="I24" s="20"/>
      <c r="J24" s="20"/>
      <c r="K24" s="20"/>
      <c r="L24" s="20"/>
      <c r="M24" s="20"/>
      <c r="N24" s="20"/>
      <c r="O24" s="21">
        <f>SUM(C24:N24)</f>
        <v>1114984.3900000001</v>
      </c>
      <c r="P24" s="71"/>
    </row>
    <row r="25" spans="2:17" s="17" customFormat="1" ht="17.25" customHeight="1" x14ac:dyDescent="0.3">
      <c r="B25" s="26" t="s">
        <v>28</v>
      </c>
      <c r="C25" s="65">
        <f t="shared" ref="C25:N25" si="4">SUM(C26:C34)</f>
        <v>78470.47</v>
      </c>
      <c r="D25" s="82">
        <f t="shared" si="4"/>
        <v>1234428.5560000001</v>
      </c>
      <c r="E25" s="87">
        <f t="shared" si="4"/>
        <v>105529.76999999999</v>
      </c>
      <c r="F25" s="87">
        <f t="shared" si="4"/>
        <v>1195922.21</v>
      </c>
      <c r="G25" s="87">
        <f t="shared" si="4"/>
        <v>130597.63999999998</v>
      </c>
      <c r="H25" s="88">
        <f t="shared" si="4"/>
        <v>0</v>
      </c>
      <c r="I25" s="28">
        <f t="shared" si="4"/>
        <v>0</v>
      </c>
      <c r="J25" s="28">
        <f t="shared" si="4"/>
        <v>0</v>
      </c>
      <c r="K25" s="28">
        <f t="shared" si="4"/>
        <v>0</v>
      </c>
      <c r="L25" s="28">
        <f t="shared" si="4"/>
        <v>0</v>
      </c>
      <c r="M25" s="28">
        <f t="shared" si="4"/>
        <v>0</v>
      </c>
      <c r="N25" s="28">
        <f t="shared" si="4"/>
        <v>0</v>
      </c>
      <c r="O25" s="29">
        <f>SUM(C25:N25)</f>
        <v>2744948.6460000002</v>
      </c>
      <c r="P25" s="70"/>
    </row>
    <row r="26" spans="2:17" ht="17.25" customHeight="1" x14ac:dyDescent="0.3">
      <c r="B26" s="18" t="s">
        <v>29</v>
      </c>
      <c r="C26" s="22">
        <v>0</v>
      </c>
      <c r="D26" s="30">
        <v>24318.723999999998</v>
      </c>
      <c r="E26" s="32">
        <v>41714.99</v>
      </c>
      <c r="F26" s="22">
        <v>0</v>
      </c>
      <c r="G26" s="30">
        <v>58534.78</v>
      </c>
      <c r="H26" s="21"/>
      <c r="I26" s="20"/>
      <c r="J26" s="20"/>
      <c r="K26" s="20"/>
      <c r="L26" s="20"/>
      <c r="M26" s="20"/>
      <c r="N26" s="20"/>
      <c r="O26" s="21">
        <f>SUM(C26:N26)</f>
        <v>124568.49399999999</v>
      </c>
      <c r="P26" s="71"/>
    </row>
    <row r="27" spans="2:17" ht="17.25" customHeight="1" x14ac:dyDescent="0.3">
      <c r="B27" s="18" t="s">
        <v>30</v>
      </c>
      <c r="C27" s="22">
        <v>0</v>
      </c>
      <c r="D27" s="22">
        <v>0</v>
      </c>
      <c r="E27" s="90">
        <v>0</v>
      </c>
      <c r="F27" s="22">
        <v>0</v>
      </c>
      <c r="G27" s="22">
        <v>3540</v>
      </c>
      <c r="H27" s="23"/>
      <c r="I27" s="23"/>
      <c r="J27" s="23"/>
      <c r="K27" s="23"/>
      <c r="L27" s="23"/>
      <c r="M27" s="23"/>
      <c r="N27" s="23"/>
      <c r="O27" s="21">
        <f t="shared" ref="O27:O33" si="5">SUM(C27:N27)</f>
        <v>3540</v>
      </c>
      <c r="P27" s="71"/>
    </row>
    <row r="28" spans="2:17" ht="17.25" customHeight="1" x14ac:dyDescent="0.3">
      <c r="B28" s="18" t="s">
        <v>31</v>
      </c>
      <c r="C28" s="22">
        <v>0</v>
      </c>
      <c r="D28" s="30">
        <v>42590.784</v>
      </c>
      <c r="E28" s="90">
        <v>0</v>
      </c>
      <c r="F28" s="30">
        <v>25564.29</v>
      </c>
      <c r="G28" s="30">
        <v>11100.26</v>
      </c>
      <c r="H28" s="21"/>
      <c r="I28" s="21"/>
      <c r="J28" s="21"/>
      <c r="K28" s="21"/>
      <c r="L28" s="21"/>
      <c r="M28" s="21"/>
      <c r="N28" s="21"/>
      <c r="O28" s="21">
        <f t="shared" si="5"/>
        <v>79255.333999999988</v>
      </c>
      <c r="P28" s="71"/>
    </row>
    <row r="29" spans="2:17" ht="17.25" customHeight="1" x14ac:dyDescent="0.3">
      <c r="B29" s="18" t="s">
        <v>32</v>
      </c>
      <c r="C29" s="22">
        <v>0</v>
      </c>
      <c r="D29" s="22">
        <v>0</v>
      </c>
      <c r="E29" s="90">
        <v>0</v>
      </c>
      <c r="F29" s="22">
        <v>0</v>
      </c>
      <c r="G29" s="22">
        <v>0</v>
      </c>
      <c r="H29" s="23"/>
      <c r="I29" s="23"/>
      <c r="J29" s="23"/>
      <c r="K29" s="23"/>
      <c r="L29" s="23"/>
      <c r="M29" s="23"/>
      <c r="N29" s="23"/>
      <c r="O29" s="21">
        <f>SUM(C29:N29)</f>
        <v>0</v>
      </c>
      <c r="P29" s="71"/>
    </row>
    <row r="30" spans="2:17" ht="17.25" customHeight="1" x14ac:dyDescent="0.3">
      <c r="B30" s="18" t="s">
        <v>33</v>
      </c>
      <c r="C30" s="22">
        <v>0</v>
      </c>
      <c r="D30" s="22">
        <v>0</v>
      </c>
      <c r="E30" s="32">
        <v>55124.88</v>
      </c>
      <c r="F30" s="22">
        <v>0</v>
      </c>
      <c r="G30" s="22">
        <v>0</v>
      </c>
      <c r="H30" s="23"/>
      <c r="I30" s="23"/>
      <c r="J30" s="23"/>
      <c r="K30" s="23"/>
      <c r="L30" s="23"/>
      <c r="M30" s="23"/>
      <c r="N30" s="23"/>
      <c r="O30" s="21">
        <f t="shared" si="5"/>
        <v>55124.88</v>
      </c>
      <c r="P30" s="71"/>
    </row>
    <row r="31" spans="2:17" ht="17.25" customHeight="1" x14ac:dyDescent="0.3">
      <c r="B31" s="18" t="s">
        <v>34</v>
      </c>
      <c r="C31" s="22">
        <v>0</v>
      </c>
      <c r="D31" s="22">
        <v>0</v>
      </c>
      <c r="E31" s="90">
        <v>0</v>
      </c>
      <c r="F31" s="22">
        <v>0</v>
      </c>
      <c r="G31" s="22">
        <v>0</v>
      </c>
      <c r="H31" s="23"/>
      <c r="I31" s="23"/>
      <c r="J31" s="23"/>
      <c r="K31" s="23"/>
      <c r="L31" s="23"/>
      <c r="M31" s="23"/>
      <c r="N31" s="23"/>
      <c r="O31" s="21">
        <f t="shared" si="5"/>
        <v>0</v>
      </c>
      <c r="P31" s="71"/>
    </row>
    <row r="32" spans="2:17" ht="17.25" customHeight="1" x14ac:dyDescent="0.3">
      <c r="B32" s="18" t="s">
        <v>35</v>
      </c>
      <c r="C32" s="59">
        <v>0</v>
      </c>
      <c r="D32" s="30">
        <v>1052610.1640000001</v>
      </c>
      <c r="E32" s="90">
        <v>0</v>
      </c>
      <c r="F32" s="32">
        <v>1052610.1599999999</v>
      </c>
      <c r="G32" s="22">
        <v>0</v>
      </c>
      <c r="H32" s="33"/>
      <c r="I32" s="33"/>
      <c r="J32" s="33"/>
      <c r="K32" s="33"/>
      <c r="L32" s="33"/>
      <c r="M32" s="33"/>
      <c r="N32" s="33"/>
      <c r="O32" s="21">
        <f t="shared" si="5"/>
        <v>2105220.324</v>
      </c>
      <c r="P32" s="71"/>
    </row>
    <row r="33" spans="2:17" ht="17.25" customHeight="1" x14ac:dyDescent="0.3">
      <c r="B33" s="35" t="s">
        <v>36</v>
      </c>
      <c r="C33" s="22">
        <v>0</v>
      </c>
      <c r="D33" s="22">
        <v>0</v>
      </c>
      <c r="E33" s="90">
        <v>0</v>
      </c>
      <c r="F33" s="22">
        <v>0</v>
      </c>
      <c r="G33" s="22">
        <v>0</v>
      </c>
      <c r="H33" s="23"/>
      <c r="I33" s="23"/>
      <c r="J33" s="23"/>
      <c r="K33" s="23"/>
      <c r="L33" s="23"/>
      <c r="M33" s="23"/>
      <c r="N33" s="23"/>
      <c r="O33" s="21">
        <f t="shared" si="5"/>
        <v>0</v>
      </c>
      <c r="P33" s="71"/>
    </row>
    <row r="34" spans="2:17" ht="17.25" customHeight="1" x14ac:dyDescent="0.3">
      <c r="B34" s="18" t="s">
        <v>37</v>
      </c>
      <c r="C34" s="30">
        <v>78470.47</v>
      </c>
      <c r="D34" s="30">
        <f>114908.884</f>
        <v>114908.88400000001</v>
      </c>
      <c r="E34" s="32">
        <v>8689.9</v>
      </c>
      <c r="F34" s="32">
        <v>117747.76</v>
      </c>
      <c r="G34" s="32">
        <v>57422.6</v>
      </c>
      <c r="H34" s="33"/>
      <c r="I34" s="33"/>
      <c r="J34" s="33"/>
      <c r="K34" s="33"/>
      <c r="L34" s="33"/>
      <c r="M34" s="33"/>
      <c r="N34" s="33"/>
      <c r="O34" s="21">
        <f>SUM(C34:N34)</f>
        <v>377239.61399999994</v>
      </c>
      <c r="P34" s="71"/>
    </row>
    <row r="35" spans="2:17" s="17" customFormat="1" ht="17.25" customHeight="1" x14ac:dyDescent="0.3">
      <c r="B35" s="26" t="s">
        <v>38</v>
      </c>
      <c r="C35" s="34">
        <f t="shared" ref="C35:N35" si="6">SUM(C36:C44)</f>
        <v>0</v>
      </c>
      <c r="D35" s="27">
        <f t="shared" si="6"/>
        <v>65019.75</v>
      </c>
      <c r="E35" s="91">
        <f t="shared" si="6"/>
        <v>382771.73</v>
      </c>
      <c r="F35" s="34">
        <f t="shared" si="6"/>
        <v>0</v>
      </c>
      <c r="G35" s="34">
        <f t="shared" si="6"/>
        <v>0</v>
      </c>
      <c r="H35" s="36">
        <f t="shared" si="6"/>
        <v>0</v>
      </c>
      <c r="I35" s="36">
        <f t="shared" si="6"/>
        <v>0</v>
      </c>
      <c r="J35" s="36">
        <f t="shared" si="6"/>
        <v>0</v>
      </c>
      <c r="K35" s="36">
        <f t="shared" si="6"/>
        <v>0</v>
      </c>
      <c r="L35" s="36">
        <f t="shared" si="6"/>
        <v>0</v>
      </c>
      <c r="M35" s="36">
        <f t="shared" si="6"/>
        <v>0</v>
      </c>
      <c r="N35" s="36">
        <f t="shared" si="6"/>
        <v>0</v>
      </c>
      <c r="O35" s="29">
        <f>SUM(C35:N35)</f>
        <v>447791.48</v>
      </c>
      <c r="P35" s="70"/>
      <c r="Q35" s="61"/>
    </row>
    <row r="36" spans="2:17" ht="17.25" customHeight="1" x14ac:dyDescent="0.3">
      <c r="B36" s="18" t="s">
        <v>39</v>
      </c>
      <c r="C36" s="22">
        <v>0</v>
      </c>
      <c r="D36" s="22">
        <v>0</v>
      </c>
      <c r="E36" s="90">
        <v>0</v>
      </c>
      <c r="F36" s="22">
        <v>0</v>
      </c>
      <c r="G36" s="22">
        <v>0</v>
      </c>
      <c r="H36" s="23"/>
      <c r="I36" s="23"/>
      <c r="J36" s="23"/>
      <c r="K36" s="23"/>
      <c r="L36" s="23"/>
      <c r="M36" s="23"/>
      <c r="N36" s="23"/>
      <c r="O36" s="23">
        <f>SUM(C36:N36)</f>
        <v>0</v>
      </c>
      <c r="P36" s="72"/>
    </row>
    <row r="37" spans="2:17" s="37" customFormat="1" ht="17.25" customHeight="1" x14ac:dyDescent="0.3">
      <c r="B37" s="18" t="s">
        <v>40</v>
      </c>
      <c r="C37" s="22">
        <v>0</v>
      </c>
      <c r="D37" s="22">
        <v>0</v>
      </c>
      <c r="E37" s="90">
        <v>0</v>
      </c>
      <c r="F37" s="22">
        <v>0</v>
      </c>
      <c r="G37" s="22">
        <v>0</v>
      </c>
      <c r="H37" s="23"/>
      <c r="I37" s="23"/>
      <c r="J37" s="23"/>
      <c r="K37" s="23"/>
      <c r="L37" s="23"/>
      <c r="M37" s="23"/>
      <c r="N37" s="23"/>
      <c r="O37" s="23">
        <f t="shared" ref="O37:O41" si="7">SUM(C37:N37)</f>
        <v>0</v>
      </c>
      <c r="P37" s="72"/>
    </row>
    <row r="38" spans="2:17" s="37" customFormat="1" ht="17.25" customHeight="1" x14ac:dyDescent="0.3">
      <c r="B38" s="18" t="s">
        <v>41</v>
      </c>
      <c r="C38" s="22">
        <v>0</v>
      </c>
      <c r="D38" s="22">
        <v>0</v>
      </c>
      <c r="E38" s="90">
        <v>0</v>
      </c>
      <c r="F38" s="22">
        <v>0</v>
      </c>
      <c r="G38" s="22">
        <v>0</v>
      </c>
      <c r="H38" s="23"/>
      <c r="I38" s="23"/>
      <c r="J38" s="23"/>
      <c r="K38" s="23"/>
      <c r="L38" s="23"/>
      <c r="M38" s="23"/>
      <c r="N38" s="23"/>
      <c r="O38" s="23">
        <f t="shared" si="7"/>
        <v>0</v>
      </c>
      <c r="P38" s="72"/>
    </row>
    <row r="39" spans="2:17" s="37" customFormat="1" ht="17.25" customHeight="1" x14ac:dyDescent="0.3">
      <c r="B39" s="18" t="s">
        <v>42</v>
      </c>
      <c r="C39" s="22">
        <v>0</v>
      </c>
      <c r="D39" s="22">
        <v>0</v>
      </c>
      <c r="E39" s="90">
        <v>0</v>
      </c>
      <c r="F39" s="22">
        <v>0</v>
      </c>
      <c r="G39" s="22">
        <v>0</v>
      </c>
      <c r="H39" s="23"/>
      <c r="I39" s="23"/>
      <c r="J39" s="23"/>
      <c r="K39" s="23"/>
      <c r="L39" s="23"/>
      <c r="M39" s="23"/>
      <c r="N39" s="23"/>
      <c r="O39" s="23">
        <f t="shared" si="7"/>
        <v>0</v>
      </c>
      <c r="P39" s="72"/>
    </row>
    <row r="40" spans="2:17" s="37" customFormat="1" ht="17.25" customHeight="1" x14ac:dyDescent="0.3">
      <c r="B40" s="18" t="s">
        <v>43</v>
      </c>
      <c r="C40" s="22">
        <v>0</v>
      </c>
      <c r="D40" s="22">
        <v>0</v>
      </c>
      <c r="E40" s="90">
        <v>0</v>
      </c>
      <c r="F40" s="22">
        <v>0</v>
      </c>
      <c r="G40" s="22">
        <v>0</v>
      </c>
      <c r="H40" s="23"/>
      <c r="I40" s="23"/>
      <c r="J40" s="23"/>
      <c r="K40" s="23"/>
      <c r="L40" s="23"/>
      <c r="M40" s="23"/>
      <c r="N40" s="23"/>
      <c r="O40" s="23">
        <f t="shared" si="7"/>
        <v>0</v>
      </c>
      <c r="P40" s="72"/>
    </row>
    <row r="41" spans="2:17" s="37" customFormat="1" ht="17.25" customHeight="1" x14ac:dyDescent="0.3">
      <c r="B41" s="35" t="s">
        <v>44</v>
      </c>
      <c r="C41" s="22">
        <v>0</v>
      </c>
      <c r="D41" s="22">
        <v>0</v>
      </c>
      <c r="E41" s="90">
        <v>0</v>
      </c>
      <c r="F41" s="22">
        <v>0</v>
      </c>
      <c r="G41" s="22">
        <v>0</v>
      </c>
      <c r="H41" s="23"/>
      <c r="I41" s="23"/>
      <c r="J41" s="23"/>
      <c r="K41" s="23"/>
      <c r="L41" s="23"/>
      <c r="M41" s="23"/>
      <c r="N41" s="23"/>
      <c r="O41" s="23">
        <f t="shared" si="7"/>
        <v>0</v>
      </c>
      <c r="P41" s="72"/>
    </row>
    <row r="42" spans="2:17" ht="17.25" customHeight="1" x14ac:dyDescent="0.3">
      <c r="B42" s="35" t="s">
        <v>45</v>
      </c>
      <c r="C42" s="22">
        <v>0</v>
      </c>
      <c r="D42" s="23">
        <v>65019.75</v>
      </c>
      <c r="E42" s="92">
        <v>382771.73</v>
      </c>
      <c r="F42" s="23">
        <v>0</v>
      </c>
      <c r="G42" s="23">
        <v>0</v>
      </c>
      <c r="H42" s="23"/>
      <c r="I42" s="23"/>
      <c r="J42" s="23"/>
      <c r="K42" s="23"/>
      <c r="L42" s="23"/>
      <c r="M42" s="23"/>
      <c r="N42" s="23"/>
      <c r="O42" s="23">
        <f>SUM(C42:N42)</f>
        <v>447791.48</v>
      </c>
      <c r="P42" s="72"/>
    </row>
    <row r="43" spans="2:17" ht="17.25" customHeight="1" x14ac:dyDescent="0.3">
      <c r="B43" s="18" t="s">
        <v>46</v>
      </c>
      <c r="C43" s="22">
        <v>0</v>
      </c>
      <c r="D43" s="22">
        <v>0</v>
      </c>
      <c r="E43" s="90">
        <v>0</v>
      </c>
      <c r="F43" s="22">
        <v>0</v>
      </c>
      <c r="G43" s="22">
        <v>0</v>
      </c>
      <c r="H43" s="23"/>
      <c r="I43" s="23"/>
      <c r="J43" s="23"/>
      <c r="K43" s="23"/>
      <c r="L43" s="23"/>
      <c r="M43" s="23"/>
      <c r="N43" s="23"/>
      <c r="O43" s="23">
        <f t="shared" ref="O43" si="8">SUM(C43:N43)</f>
        <v>0</v>
      </c>
      <c r="P43" s="72"/>
    </row>
    <row r="44" spans="2:17" ht="17.25" customHeight="1" x14ac:dyDescent="0.3">
      <c r="B44" s="18" t="s">
        <v>47</v>
      </c>
      <c r="C44" s="22">
        <v>0</v>
      </c>
      <c r="D44" s="22">
        <v>0</v>
      </c>
      <c r="E44" s="90">
        <v>0</v>
      </c>
      <c r="F44" s="22">
        <v>0</v>
      </c>
      <c r="G44" s="22">
        <v>0</v>
      </c>
      <c r="H44" s="23"/>
      <c r="I44" s="23"/>
      <c r="J44" s="23"/>
      <c r="K44" s="23"/>
      <c r="L44" s="23"/>
      <c r="M44" s="23"/>
      <c r="N44" s="23"/>
      <c r="O44" s="23">
        <f>SUM(C44:N44)</f>
        <v>0</v>
      </c>
      <c r="P44" s="72"/>
    </row>
    <row r="45" spans="2:17" ht="17.25" customHeight="1" x14ac:dyDescent="0.3">
      <c r="B45" s="26" t="s">
        <v>48</v>
      </c>
      <c r="C45" s="34">
        <f>SUM(C46:C52)</f>
        <v>0</v>
      </c>
      <c r="D45" s="34">
        <f t="shared" ref="D45:E45" si="9">SUM(D46:D52)</f>
        <v>0</v>
      </c>
      <c r="E45" s="93">
        <f t="shared" si="9"/>
        <v>0</v>
      </c>
      <c r="F45" s="34">
        <f>SUM(F46:F52)</f>
        <v>0</v>
      </c>
      <c r="G45" s="34">
        <f>SUM(G46:G52)</f>
        <v>0</v>
      </c>
      <c r="H45" s="36">
        <f>SUM(H46:H52)</f>
        <v>0</v>
      </c>
      <c r="I45" s="36">
        <f>SUM(I46:I52)</f>
        <v>0</v>
      </c>
      <c r="J45" s="36">
        <v>0</v>
      </c>
      <c r="K45" s="36">
        <v>0</v>
      </c>
      <c r="L45" s="36">
        <v>0</v>
      </c>
      <c r="M45" s="36">
        <v>0</v>
      </c>
      <c r="N45" s="36">
        <v>0</v>
      </c>
      <c r="O45" s="36">
        <f>SUM(C45:N45)</f>
        <v>0</v>
      </c>
      <c r="P45" s="73"/>
    </row>
    <row r="46" spans="2:17" ht="17.25" customHeight="1" x14ac:dyDescent="0.3">
      <c r="B46" s="38" t="s">
        <v>49</v>
      </c>
      <c r="C46" s="22">
        <v>0</v>
      </c>
      <c r="D46" s="22">
        <v>0</v>
      </c>
      <c r="E46" s="90">
        <v>0</v>
      </c>
      <c r="F46" s="22">
        <v>0</v>
      </c>
      <c r="G46" s="22">
        <v>0</v>
      </c>
      <c r="H46" s="23">
        <v>0</v>
      </c>
      <c r="I46" s="23">
        <v>0</v>
      </c>
      <c r="J46" s="23">
        <v>0</v>
      </c>
      <c r="K46" s="23">
        <v>0</v>
      </c>
      <c r="L46" s="23">
        <v>0</v>
      </c>
      <c r="M46" s="23">
        <v>0</v>
      </c>
      <c r="N46" s="23">
        <v>0</v>
      </c>
      <c r="O46" s="23">
        <f>SUM(C46:N46)</f>
        <v>0</v>
      </c>
      <c r="P46" s="72"/>
    </row>
    <row r="47" spans="2:17" ht="17.25" customHeight="1" x14ac:dyDescent="0.3">
      <c r="B47" s="18" t="s">
        <v>50</v>
      </c>
      <c r="C47" s="22">
        <v>0</v>
      </c>
      <c r="D47" s="22">
        <v>0</v>
      </c>
      <c r="E47" s="90">
        <v>0</v>
      </c>
      <c r="F47" s="22">
        <v>0</v>
      </c>
      <c r="G47" s="22">
        <v>0</v>
      </c>
      <c r="H47" s="23">
        <v>0</v>
      </c>
      <c r="I47" s="23">
        <v>0</v>
      </c>
      <c r="J47" s="23">
        <v>0</v>
      </c>
      <c r="K47" s="23">
        <v>0</v>
      </c>
      <c r="L47" s="23">
        <v>0</v>
      </c>
      <c r="M47" s="23">
        <v>0</v>
      </c>
      <c r="N47" s="23">
        <v>0</v>
      </c>
      <c r="O47" s="23">
        <f t="shared" ref="O47:O80" si="10">SUM(C47:N47)</f>
        <v>0</v>
      </c>
      <c r="P47" s="72"/>
    </row>
    <row r="48" spans="2:17" ht="17.25" customHeight="1" x14ac:dyDescent="0.3">
      <c r="B48" s="18" t="s">
        <v>51</v>
      </c>
      <c r="C48" s="22">
        <v>0</v>
      </c>
      <c r="D48" s="22">
        <v>0</v>
      </c>
      <c r="E48" s="90">
        <v>0</v>
      </c>
      <c r="F48" s="22">
        <v>0</v>
      </c>
      <c r="G48" s="22">
        <v>0</v>
      </c>
      <c r="H48" s="23">
        <v>0</v>
      </c>
      <c r="I48" s="23">
        <v>0</v>
      </c>
      <c r="J48" s="23">
        <v>0</v>
      </c>
      <c r="K48" s="23">
        <v>0</v>
      </c>
      <c r="L48" s="23">
        <v>0</v>
      </c>
      <c r="M48" s="23">
        <v>0</v>
      </c>
      <c r="N48" s="23">
        <v>0</v>
      </c>
      <c r="O48" s="23">
        <f>SUM(C48:N48)</f>
        <v>0</v>
      </c>
      <c r="P48" s="72"/>
    </row>
    <row r="49" spans="2:18" ht="17.25" customHeight="1" x14ac:dyDescent="0.3">
      <c r="B49" s="18" t="s">
        <v>52</v>
      </c>
      <c r="C49" s="22">
        <v>0</v>
      </c>
      <c r="D49" s="22">
        <v>0</v>
      </c>
      <c r="E49" s="90">
        <v>0</v>
      </c>
      <c r="F49" s="22">
        <v>0</v>
      </c>
      <c r="G49" s="22">
        <v>0</v>
      </c>
      <c r="H49" s="23">
        <v>0</v>
      </c>
      <c r="I49" s="23">
        <v>0</v>
      </c>
      <c r="J49" s="23">
        <v>0</v>
      </c>
      <c r="K49" s="23">
        <v>0</v>
      </c>
      <c r="L49" s="23">
        <v>0</v>
      </c>
      <c r="M49" s="23">
        <v>0</v>
      </c>
      <c r="N49" s="23">
        <v>0</v>
      </c>
      <c r="O49" s="23">
        <f t="shared" si="10"/>
        <v>0</v>
      </c>
      <c r="P49" s="72"/>
    </row>
    <row r="50" spans="2:18" ht="17.25" customHeight="1" x14ac:dyDescent="0.3">
      <c r="B50" s="18" t="s">
        <v>53</v>
      </c>
      <c r="C50" s="22">
        <v>0</v>
      </c>
      <c r="D50" s="22">
        <v>0</v>
      </c>
      <c r="E50" s="90">
        <v>0</v>
      </c>
      <c r="F50" s="22">
        <v>0</v>
      </c>
      <c r="G50" s="22">
        <v>0</v>
      </c>
      <c r="H50" s="23">
        <v>0</v>
      </c>
      <c r="I50" s="23">
        <v>0</v>
      </c>
      <c r="J50" s="23">
        <v>0</v>
      </c>
      <c r="K50" s="23">
        <v>0</v>
      </c>
      <c r="L50" s="23">
        <v>0</v>
      </c>
      <c r="M50" s="23">
        <v>0</v>
      </c>
      <c r="N50" s="23">
        <v>0</v>
      </c>
      <c r="O50" s="23">
        <f t="shared" si="10"/>
        <v>0</v>
      </c>
      <c r="P50" s="72"/>
    </row>
    <row r="51" spans="2:18" ht="17.25" customHeight="1" x14ac:dyDescent="0.3">
      <c r="B51" s="18" t="s">
        <v>54</v>
      </c>
      <c r="C51" s="22">
        <v>0</v>
      </c>
      <c r="D51" s="22">
        <v>0</v>
      </c>
      <c r="E51" s="90">
        <v>0</v>
      </c>
      <c r="F51" s="22">
        <v>0</v>
      </c>
      <c r="G51" s="22">
        <v>0</v>
      </c>
      <c r="H51" s="23">
        <v>0</v>
      </c>
      <c r="I51" s="23">
        <v>0</v>
      </c>
      <c r="J51" s="23">
        <v>0</v>
      </c>
      <c r="K51" s="23">
        <v>0</v>
      </c>
      <c r="L51" s="23">
        <v>0</v>
      </c>
      <c r="M51" s="23">
        <v>0</v>
      </c>
      <c r="N51" s="23">
        <v>0</v>
      </c>
      <c r="O51" s="23">
        <f t="shared" si="10"/>
        <v>0</v>
      </c>
      <c r="P51" s="72"/>
    </row>
    <row r="52" spans="2:18" ht="17.25" customHeight="1" x14ac:dyDescent="0.3">
      <c r="B52" s="94" t="s">
        <v>55</v>
      </c>
      <c r="C52" s="95">
        <v>0</v>
      </c>
      <c r="D52" s="96">
        <v>0</v>
      </c>
      <c r="E52" s="95">
        <v>0</v>
      </c>
      <c r="F52" s="95">
        <v>0</v>
      </c>
      <c r="G52" s="96">
        <v>0</v>
      </c>
      <c r="H52" s="97">
        <v>0</v>
      </c>
      <c r="I52" s="97">
        <v>0</v>
      </c>
      <c r="J52" s="97">
        <v>0</v>
      </c>
      <c r="K52" s="97">
        <v>0</v>
      </c>
      <c r="L52" s="97">
        <v>0</v>
      </c>
      <c r="M52" s="97">
        <v>0</v>
      </c>
      <c r="N52" s="97">
        <v>0</v>
      </c>
      <c r="O52" s="39">
        <f t="shared" si="10"/>
        <v>0</v>
      </c>
      <c r="P52" s="72"/>
    </row>
    <row r="53" spans="2:18" s="17" customFormat="1" ht="17.25" customHeight="1" x14ac:dyDescent="0.3">
      <c r="B53" s="12" t="s">
        <v>56</v>
      </c>
      <c r="C53" s="40">
        <f t="shared" ref="C53:N53" si="11">SUM(C54:C64)</f>
        <v>0</v>
      </c>
      <c r="D53" s="40">
        <f t="shared" si="11"/>
        <v>0</v>
      </c>
      <c r="E53" s="41">
        <f t="shared" si="11"/>
        <v>0</v>
      </c>
      <c r="F53" s="41">
        <f t="shared" si="11"/>
        <v>0</v>
      </c>
      <c r="G53" s="41">
        <f t="shared" si="11"/>
        <v>10336.799999999999</v>
      </c>
      <c r="H53" s="41">
        <f t="shared" si="11"/>
        <v>0</v>
      </c>
      <c r="I53" s="41">
        <f t="shared" si="11"/>
        <v>0</v>
      </c>
      <c r="J53" s="41">
        <f t="shared" si="11"/>
        <v>0</v>
      </c>
      <c r="K53" s="41">
        <f t="shared" si="11"/>
        <v>0</v>
      </c>
      <c r="L53" s="41">
        <f t="shared" si="11"/>
        <v>0</v>
      </c>
      <c r="M53" s="41">
        <f t="shared" si="11"/>
        <v>0</v>
      </c>
      <c r="N53" s="41">
        <f t="shared" si="11"/>
        <v>0</v>
      </c>
      <c r="O53" s="15">
        <f t="shared" si="10"/>
        <v>10336.799999999999</v>
      </c>
      <c r="P53" s="70"/>
      <c r="Q53"/>
      <c r="R53"/>
    </row>
    <row r="54" spans="2:18" ht="17.25" customHeight="1" x14ac:dyDescent="0.3">
      <c r="B54" s="35" t="s">
        <v>57</v>
      </c>
      <c r="C54" s="22">
        <v>0</v>
      </c>
      <c r="D54" s="22">
        <v>0</v>
      </c>
      <c r="E54" s="22">
        <v>0</v>
      </c>
      <c r="F54" s="22">
        <v>0</v>
      </c>
      <c r="G54" s="30">
        <v>10336.799999999999</v>
      </c>
      <c r="H54" s="23"/>
      <c r="I54" s="23"/>
      <c r="J54" s="23"/>
      <c r="K54" s="23"/>
      <c r="L54" s="23"/>
      <c r="M54" s="23"/>
      <c r="N54" s="23"/>
      <c r="O54" s="21">
        <f t="shared" si="10"/>
        <v>10336.799999999999</v>
      </c>
      <c r="P54" s="71"/>
    </row>
    <row r="55" spans="2:18" ht="17.25" customHeight="1" x14ac:dyDescent="0.3">
      <c r="B55" s="35" t="s">
        <v>58</v>
      </c>
      <c r="C55" s="22">
        <v>0</v>
      </c>
      <c r="D55" s="22">
        <v>0</v>
      </c>
      <c r="E55" s="22">
        <v>0</v>
      </c>
      <c r="F55" s="22">
        <v>0</v>
      </c>
      <c r="G55" s="22">
        <v>0</v>
      </c>
      <c r="H55" s="23"/>
      <c r="I55" s="23"/>
      <c r="J55" s="23"/>
      <c r="K55" s="23"/>
      <c r="L55" s="23"/>
      <c r="M55" s="23"/>
      <c r="N55" s="23"/>
      <c r="O55" s="21">
        <f t="shared" si="10"/>
        <v>0</v>
      </c>
      <c r="P55" s="71"/>
    </row>
    <row r="56" spans="2:18" ht="17.25" customHeight="1" x14ac:dyDescent="0.3">
      <c r="B56" s="18" t="s">
        <v>59</v>
      </c>
      <c r="C56" s="22">
        <v>0</v>
      </c>
      <c r="D56" s="22">
        <v>0</v>
      </c>
      <c r="E56" s="22">
        <v>0</v>
      </c>
      <c r="F56" s="22">
        <v>0</v>
      </c>
      <c r="G56" s="22">
        <v>0</v>
      </c>
      <c r="H56" s="23"/>
      <c r="I56" s="23"/>
      <c r="J56" s="23"/>
      <c r="K56" s="23"/>
      <c r="L56" s="23"/>
      <c r="M56" s="23"/>
      <c r="N56" s="23"/>
      <c r="O56" s="21">
        <f t="shared" si="10"/>
        <v>0</v>
      </c>
      <c r="P56" s="71"/>
    </row>
    <row r="57" spans="2:18" ht="17.25" customHeight="1" x14ac:dyDescent="0.3">
      <c r="B57" s="18" t="s">
        <v>60</v>
      </c>
      <c r="C57" s="22">
        <v>0</v>
      </c>
      <c r="D57" s="22">
        <v>0</v>
      </c>
      <c r="E57" s="22">
        <v>0</v>
      </c>
      <c r="F57" s="22">
        <v>0</v>
      </c>
      <c r="G57" s="22">
        <v>0</v>
      </c>
      <c r="H57" s="23"/>
      <c r="I57" s="23"/>
      <c r="J57" s="23"/>
      <c r="K57" s="23"/>
      <c r="L57" s="23"/>
      <c r="M57" s="23"/>
      <c r="N57" s="23"/>
      <c r="O57" s="21">
        <f t="shared" si="10"/>
        <v>0</v>
      </c>
      <c r="P57" s="71"/>
    </row>
    <row r="58" spans="2:18" ht="17.25" customHeight="1" x14ac:dyDescent="0.3">
      <c r="B58" s="35" t="s">
        <v>61</v>
      </c>
      <c r="C58" s="22">
        <v>0</v>
      </c>
      <c r="D58" s="22">
        <v>0</v>
      </c>
      <c r="E58" s="22">
        <v>0</v>
      </c>
      <c r="F58" s="22">
        <v>0</v>
      </c>
      <c r="G58" s="22">
        <v>0</v>
      </c>
      <c r="H58" s="23"/>
      <c r="I58" s="23"/>
      <c r="J58" s="23"/>
      <c r="K58" s="23"/>
      <c r="L58" s="23"/>
      <c r="M58" s="23"/>
      <c r="N58" s="23"/>
      <c r="O58" s="21">
        <f t="shared" si="10"/>
        <v>0</v>
      </c>
      <c r="P58" s="71"/>
    </row>
    <row r="59" spans="2:18" ht="17.25" customHeight="1" x14ac:dyDescent="0.3">
      <c r="B59" s="35" t="s">
        <v>62</v>
      </c>
      <c r="C59" s="22">
        <v>0</v>
      </c>
      <c r="D59" s="22">
        <v>0</v>
      </c>
      <c r="E59" s="22">
        <v>0</v>
      </c>
      <c r="F59" s="22">
        <v>0</v>
      </c>
      <c r="G59" s="22">
        <v>0</v>
      </c>
      <c r="H59" s="23"/>
      <c r="I59" s="23"/>
      <c r="J59" s="23"/>
      <c r="K59" s="23"/>
      <c r="L59" s="23"/>
      <c r="M59" s="23"/>
      <c r="N59" s="23"/>
      <c r="O59" s="21">
        <f t="shared" si="10"/>
        <v>0</v>
      </c>
      <c r="P59" s="71"/>
    </row>
    <row r="60" spans="2:18" ht="17.25" customHeight="1" x14ac:dyDescent="0.3">
      <c r="B60" s="35" t="s">
        <v>63</v>
      </c>
      <c r="C60" s="22">
        <v>0</v>
      </c>
      <c r="D60" s="22">
        <v>0</v>
      </c>
      <c r="E60" s="22">
        <v>0</v>
      </c>
      <c r="F60" s="22">
        <v>0</v>
      </c>
      <c r="G60" s="22">
        <v>0</v>
      </c>
      <c r="H60" s="23"/>
      <c r="I60" s="23"/>
      <c r="J60" s="23"/>
      <c r="K60" s="23"/>
      <c r="L60" s="23"/>
      <c r="M60" s="23"/>
      <c r="N60" s="23"/>
      <c r="O60" s="21">
        <f t="shared" si="10"/>
        <v>0</v>
      </c>
      <c r="P60" s="71"/>
    </row>
    <row r="61" spans="2:18" ht="17.25" customHeight="1" x14ac:dyDescent="0.3">
      <c r="B61" s="35" t="s">
        <v>64</v>
      </c>
      <c r="C61" s="22">
        <v>0</v>
      </c>
      <c r="D61" s="22">
        <v>0</v>
      </c>
      <c r="E61" s="22">
        <v>0</v>
      </c>
      <c r="F61" s="22">
        <v>0</v>
      </c>
      <c r="G61" s="22">
        <v>0</v>
      </c>
      <c r="H61" s="23"/>
      <c r="I61" s="23"/>
      <c r="J61" s="23"/>
      <c r="K61" s="23"/>
      <c r="L61" s="23"/>
      <c r="M61" s="23"/>
      <c r="N61" s="23"/>
      <c r="O61" s="21">
        <f t="shared" si="10"/>
        <v>0</v>
      </c>
      <c r="P61" s="71"/>
    </row>
    <row r="62" spans="2:18" ht="17.25" customHeight="1" x14ac:dyDescent="0.3">
      <c r="B62" s="18" t="s">
        <v>65</v>
      </c>
      <c r="C62" s="22">
        <v>0</v>
      </c>
      <c r="D62" s="22">
        <v>0</v>
      </c>
      <c r="E62" s="22">
        <v>0</v>
      </c>
      <c r="F62" s="22">
        <v>0</v>
      </c>
      <c r="G62" s="22">
        <v>0</v>
      </c>
      <c r="H62" s="23"/>
      <c r="I62" s="23"/>
      <c r="J62" s="23"/>
      <c r="K62" s="23"/>
      <c r="L62" s="23"/>
      <c r="M62" s="23"/>
      <c r="N62" s="23"/>
      <c r="O62" s="21">
        <f t="shared" si="10"/>
        <v>0</v>
      </c>
      <c r="P62" s="71"/>
    </row>
    <row r="63" spans="2:18" ht="17.25" customHeight="1" x14ac:dyDescent="0.3">
      <c r="B63" s="35" t="s">
        <v>66</v>
      </c>
      <c r="C63" s="22">
        <v>0</v>
      </c>
      <c r="D63" s="22">
        <v>0</v>
      </c>
      <c r="E63" s="22">
        <v>0</v>
      </c>
      <c r="F63" s="22">
        <v>0</v>
      </c>
      <c r="G63" s="22">
        <v>0</v>
      </c>
      <c r="H63" s="23"/>
      <c r="I63" s="23"/>
      <c r="J63" s="23"/>
      <c r="K63" s="23"/>
      <c r="L63" s="23"/>
      <c r="M63" s="23"/>
      <c r="N63" s="23"/>
      <c r="O63" s="21">
        <f t="shared" si="10"/>
        <v>0</v>
      </c>
      <c r="P63" s="71"/>
    </row>
    <row r="64" spans="2:18" ht="17.25" customHeight="1" x14ac:dyDescent="0.3">
      <c r="B64" s="18" t="s">
        <v>67</v>
      </c>
      <c r="C64" s="31">
        <v>0</v>
      </c>
      <c r="D64" s="31">
        <v>0</v>
      </c>
      <c r="E64" s="31">
        <v>0</v>
      </c>
      <c r="F64" s="31">
        <v>0</v>
      </c>
      <c r="G64" s="22">
        <v>0</v>
      </c>
      <c r="H64" s="23"/>
      <c r="I64" s="23"/>
      <c r="J64" s="23"/>
      <c r="K64" s="23"/>
      <c r="L64" s="23"/>
      <c r="M64" s="23"/>
      <c r="N64" s="23"/>
      <c r="O64" s="21">
        <f t="shared" si="10"/>
        <v>0</v>
      </c>
      <c r="P64" s="71"/>
    </row>
    <row r="65" spans="2:16" ht="17.25" customHeight="1" x14ac:dyDescent="0.3">
      <c r="B65" s="26" t="s">
        <v>68</v>
      </c>
      <c r="C65" s="34">
        <f>SUM(C66:C69)</f>
        <v>0</v>
      </c>
      <c r="D65" s="34">
        <f>SUM(D66:D69)</f>
        <v>0</v>
      </c>
      <c r="E65" s="34">
        <v>0</v>
      </c>
      <c r="F65" s="34">
        <v>0</v>
      </c>
      <c r="G65" s="34">
        <f t="shared" ref="G65" si="12">SUM(G66:G69)</f>
        <v>0</v>
      </c>
      <c r="H65" s="36">
        <f t="shared" ref="H65:N65" si="13">SUM(H66:H69)</f>
        <v>0</v>
      </c>
      <c r="I65" s="36">
        <f t="shared" si="13"/>
        <v>0</v>
      </c>
      <c r="J65" s="36">
        <f t="shared" si="13"/>
        <v>0</v>
      </c>
      <c r="K65" s="36">
        <f t="shared" si="13"/>
        <v>0</v>
      </c>
      <c r="L65" s="36">
        <f t="shared" si="13"/>
        <v>0</v>
      </c>
      <c r="M65" s="36">
        <f t="shared" si="13"/>
        <v>0</v>
      </c>
      <c r="N65" s="36">
        <f t="shared" si="13"/>
        <v>0</v>
      </c>
      <c r="O65" s="36">
        <f t="shared" si="10"/>
        <v>0</v>
      </c>
      <c r="P65" s="73"/>
    </row>
    <row r="66" spans="2:16" ht="17.25" customHeight="1" x14ac:dyDescent="0.3">
      <c r="B66" s="18" t="s">
        <v>69</v>
      </c>
      <c r="C66" s="22">
        <v>0</v>
      </c>
      <c r="D66" s="22">
        <v>0</v>
      </c>
      <c r="E66" s="22">
        <v>0</v>
      </c>
      <c r="F66" s="22">
        <v>0</v>
      </c>
      <c r="G66" s="22">
        <v>0</v>
      </c>
      <c r="H66" s="23"/>
      <c r="I66" s="23"/>
      <c r="J66" s="23"/>
      <c r="K66" s="23"/>
      <c r="L66" s="23"/>
      <c r="M66" s="23"/>
      <c r="N66" s="23"/>
      <c r="O66" s="21">
        <f t="shared" si="10"/>
        <v>0</v>
      </c>
      <c r="P66" s="71"/>
    </row>
    <row r="67" spans="2:16" ht="17.25" customHeight="1" x14ac:dyDescent="0.3">
      <c r="B67" s="35" t="s">
        <v>70</v>
      </c>
      <c r="C67" s="22">
        <v>0</v>
      </c>
      <c r="D67" s="22">
        <v>0</v>
      </c>
      <c r="E67" s="22">
        <v>0</v>
      </c>
      <c r="F67" s="22">
        <v>0</v>
      </c>
      <c r="G67" s="22">
        <v>0</v>
      </c>
      <c r="H67" s="23"/>
      <c r="I67" s="23"/>
      <c r="J67" s="23"/>
      <c r="K67" s="23"/>
      <c r="L67" s="23"/>
      <c r="M67" s="23"/>
      <c r="N67" s="23"/>
      <c r="O67" s="21">
        <f t="shared" si="10"/>
        <v>0</v>
      </c>
      <c r="P67" s="71"/>
    </row>
    <row r="68" spans="2:16" ht="17.25" customHeight="1" x14ac:dyDescent="0.3">
      <c r="B68" s="18" t="s">
        <v>71</v>
      </c>
      <c r="C68" s="22">
        <v>0</v>
      </c>
      <c r="D68" s="22">
        <v>0</v>
      </c>
      <c r="E68" s="22">
        <v>0</v>
      </c>
      <c r="F68" s="22">
        <v>0</v>
      </c>
      <c r="G68" s="22">
        <v>0</v>
      </c>
      <c r="H68" s="23"/>
      <c r="I68" s="23"/>
      <c r="J68" s="23"/>
      <c r="K68" s="23"/>
      <c r="L68" s="23"/>
      <c r="M68" s="23"/>
      <c r="N68" s="23"/>
      <c r="O68" s="21">
        <f t="shared" si="10"/>
        <v>0</v>
      </c>
      <c r="P68" s="71"/>
    </row>
    <row r="69" spans="2:16" ht="17.25" customHeight="1" x14ac:dyDescent="0.3">
      <c r="B69" s="18" t="s">
        <v>72</v>
      </c>
      <c r="C69" s="22">
        <v>0</v>
      </c>
      <c r="D69" s="22">
        <v>0</v>
      </c>
      <c r="E69" s="22">
        <v>0</v>
      </c>
      <c r="F69" s="22">
        <v>0</v>
      </c>
      <c r="G69" s="22">
        <v>0</v>
      </c>
      <c r="H69" s="23"/>
      <c r="I69" s="23"/>
      <c r="J69" s="23"/>
      <c r="K69" s="23"/>
      <c r="L69" s="23"/>
      <c r="M69" s="23"/>
      <c r="N69" s="23"/>
      <c r="O69" s="21">
        <f t="shared" si="10"/>
        <v>0</v>
      </c>
      <c r="P69" s="71"/>
    </row>
    <row r="70" spans="2:16" ht="17.25" customHeight="1" x14ac:dyDescent="0.3">
      <c r="B70" s="42" t="s">
        <v>73</v>
      </c>
      <c r="C70" s="43">
        <f>SUM(C71:C75)</f>
        <v>0</v>
      </c>
      <c r="D70" s="34">
        <f>SUM(D71:D75)</f>
        <v>0</v>
      </c>
      <c r="E70" s="34">
        <v>0</v>
      </c>
      <c r="F70" s="34">
        <v>0</v>
      </c>
      <c r="G70" s="34">
        <f t="shared" ref="G70" si="14">SUM(G71:G75)</f>
        <v>0</v>
      </c>
      <c r="H70" s="36">
        <f t="shared" ref="H70:N70" si="15">SUM(H71:H75)</f>
        <v>0</v>
      </c>
      <c r="I70" s="36">
        <f t="shared" si="15"/>
        <v>0</v>
      </c>
      <c r="J70" s="36">
        <f t="shared" si="15"/>
        <v>0</v>
      </c>
      <c r="K70" s="36">
        <f t="shared" si="15"/>
        <v>0</v>
      </c>
      <c r="L70" s="36">
        <f t="shared" si="15"/>
        <v>0</v>
      </c>
      <c r="M70" s="36">
        <f t="shared" si="15"/>
        <v>0</v>
      </c>
      <c r="N70" s="36">
        <f t="shared" si="15"/>
        <v>0</v>
      </c>
      <c r="O70" s="36">
        <f t="shared" si="10"/>
        <v>0</v>
      </c>
      <c r="P70" s="73"/>
    </row>
    <row r="71" spans="2:16" ht="17.25" customHeight="1" x14ac:dyDescent="0.3">
      <c r="B71" s="18" t="s">
        <v>74</v>
      </c>
      <c r="C71" s="22">
        <v>0</v>
      </c>
      <c r="D71" s="22">
        <v>0</v>
      </c>
      <c r="E71" s="22">
        <v>0</v>
      </c>
      <c r="F71" s="22">
        <v>0</v>
      </c>
      <c r="G71" s="22">
        <v>0</v>
      </c>
      <c r="H71" s="23">
        <v>0</v>
      </c>
      <c r="I71" s="23">
        <v>0</v>
      </c>
      <c r="J71" s="23">
        <v>0</v>
      </c>
      <c r="K71" s="23">
        <v>0</v>
      </c>
      <c r="L71" s="23">
        <v>0</v>
      </c>
      <c r="M71" s="23">
        <v>0</v>
      </c>
      <c r="N71" s="23">
        <v>0</v>
      </c>
      <c r="O71" s="21">
        <f t="shared" si="10"/>
        <v>0</v>
      </c>
      <c r="P71" s="71"/>
    </row>
    <row r="72" spans="2:16" ht="17.25" customHeight="1" x14ac:dyDescent="0.3">
      <c r="B72" s="18" t="s">
        <v>75</v>
      </c>
      <c r="C72" s="22">
        <v>0</v>
      </c>
      <c r="D72" s="22">
        <v>0</v>
      </c>
      <c r="E72" s="22">
        <v>0</v>
      </c>
      <c r="F72" s="22">
        <v>0</v>
      </c>
      <c r="G72" s="22">
        <v>0</v>
      </c>
      <c r="H72" s="23">
        <v>0</v>
      </c>
      <c r="I72" s="23">
        <v>0</v>
      </c>
      <c r="J72" s="23">
        <v>0</v>
      </c>
      <c r="K72" s="23">
        <v>0</v>
      </c>
      <c r="L72" s="23">
        <v>0</v>
      </c>
      <c r="M72" s="23">
        <v>0</v>
      </c>
      <c r="N72" s="23">
        <v>0</v>
      </c>
      <c r="O72" s="21">
        <f t="shared" si="10"/>
        <v>0</v>
      </c>
      <c r="P72" s="71"/>
    </row>
    <row r="73" spans="2:16" ht="17.25" customHeight="1" x14ac:dyDescent="0.3">
      <c r="B73" s="18" t="s">
        <v>76</v>
      </c>
      <c r="C73" s="22">
        <v>0</v>
      </c>
      <c r="D73" s="22">
        <v>0</v>
      </c>
      <c r="E73" s="22">
        <v>0</v>
      </c>
      <c r="F73" s="22">
        <v>0</v>
      </c>
      <c r="G73" s="22">
        <v>0</v>
      </c>
      <c r="H73" s="23">
        <v>0</v>
      </c>
      <c r="I73" s="23">
        <v>0</v>
      </c>
      <c r="J73" s="23">
        <v>0</v>
      </c>
      <c r="K73" s="23">
        <v>0</v>
      </c>
      <c r="L73" s="23">
        <v>0</v>
      </c>
      <c r="M73" s="23">
        <v>0</v>
      </c>
      <c r="N73" s="23">
        <v>0</v>
      </c>
      <c r="O73" s="21">
        <f t="shared" si="10"/>
        <v>0</v>
      </c>
      <c r="P73" s="71"/>
    </row>
    <row r="74" spans="2:16" ht="17.25" customHeight="1" x14ac:dyDescent="0.3">
      <c r="B74" s="18" t="s">
        <v>77</v>
      </c>
      <c r="C74" s="22">
        <v>0</v>
      </c>
      <c r="D74" s="22">
        <v>0</v>
      </c>
      <c r="E74" s="22">
        <v>0</v>
      </c>
      <c r="F74" s="22">
        <v>0</v>
      </c>
      <c r="G74" s="22">
        <v>0</v>
      </c>
      <c r="H74" s="23">
        <v>0</v>
      </c>
      <c r="I74" s="23">
        <v>0</v>
      </c>
      <c r="J74" s="23">
        <v>0</v>
      </c>
      <c r="K74" s="23">
        <v>0</v>
      </c>
      <c r="L74" s="23">
        <v>0</v>
      </c>
      <c r="M74" s="23">
        <v>0</v>
      </c>
      <c r="N74" s="23">
        <v>0</v>
      </c>
      <c r="O74" s="21">
        <f t="shared" si="10"/>
        <v>0</v>
      </c>
      <c r="P74" s="71"/>
    </row>
    <row r="75" spans="2:16" ht="17.25" customHeight="1" x14ac:dyDescent="0.3">
      <c r="B75" s="18" t="s">
        <v>78</v>
      </c>
      <c r="C75" s="22">
        <v>0</v>
      </c>
      <c r="D75" s="22">
        <v>0</v>
      </c>
      <c r="E75" s="22">
        <v>0</v>
      </c>
      <c r="F75" s="22">
        <v>0</v>
      </c>
      <c r="G75" s="22">
        <v>0</v>
      </c>
      <c r="H75" s="23">
        <v>0</v>
      </c>
      <c r="I75" s="23">
        <v>0</v>
      </c>
      <c r="J75" s="23">
        <v>0</v>
      </c>
      <c r="K75" s="23">
        <v>0</v>
      </c>
      <c r="L75" s="23">
        <v>0</v>
      </c>
      <c r="M75" s="23">
        <v>0</v>
      </c>
      <c r="N75" s="23">
        <v>0</v>
      </c>
      <c r="O75" s="21">
        <f t="shared" si="10"/>
        <v>0</v>
      </c>
      <c r="P75" s="71"/>
    </row>
    <row r="76" spans="2:16" ht="17.25" customHeight="1" x14ac:dyDescent="0.3">
      <c r="B76" s="26" t="s">
        <v>79</v>
      </c>
      <c r="C76" s="34">
        <f>SUM(C77:C80)</f>
        <v>0</v>
      </c>
      <c r="D76" s="34">
        <f>SUM(D77:D80)</f>
        <v>0</v>
      </c>
      <c r="E76" s="34">
        <v>0</v>
      </c>
      <c r="F76" s="34">
        <v>0</v>
      </c>
      <c r="G76" s="34">
        <f t="shared" ref="G76" si="16">SUM(G77:G80)</f>
        <v>0</v>
      </c>
      <c r="H76" s="36">
        <f t="shared" ref="H76:N76" si="17">SUM(H77:H80)</f>
        <v>0</v>
      </c>
      <c r="I76" s="36">
        <f t="shared" si="17"/>
        <v>0</v>
      </c>
      <c r="J76" s="36">
        <f t="shared" si="17"/>
        <v>0</v>
      </c>
      <c r="K76" s="36">
        <f t="shared" si="17"/>
        <v>0</v>
      </c>
      <c r="L76" s="36">
        <f t="shared" si="17"/>
        <v>0</v>
      </c>
      <c r="M76" s="36">
        <f t="shared" si="17"/>
        <v>0</v>
      </c>
      <c r="N76" s="36">
        <f t="shared" si="17"/>
        <v>0</v>
      </c>
      <c r="O76" s="36">
        <f t="shared" si="10"/>
        <v>0</v>
      </c>
      <c r="P76" s="73"/>
    </row>
    <row r="77" spans="2:16" ht="17.25" customHeight="1" x14ac:dyDescent="0.3">
      <c r="B77" s="18" t="s">
        <v>80</v>
      </c>
      <c r="C77" s="22">
        <v>0</v>
      </c>
      <c r="D77" s="22">
        <v>0</v>
      </c>
      <c r="E77" s="22">
        <v>0</v>
      </c>
      <c r="F77" s="22">
        <v>0</v>
      </c>
      <c r="G77" s="22">
        <v>0</v>
      </c>
      <c r="H77" s="23">
        <v>0</v>
      </c>
      <c r="I77" s="23">
        <v>0</v>
      </c>
      <c r="J77" s="23">
        <v>0</v>
      </c>
      <c r="K77" s="23">
        <v>0</v>
      </c>
      <c r="L77" s="23">
        <v>0</v>
      </c>
      <c r="M77" s="23">
        <v>0</v>
      </c>
      <c r="N77" s="23">
        <v>0</v>
      </c>
      <c r="O77" s="21">
        <f t="shared" si="10"/>
        <v>0</v>
      </c>
      <c r="P77" s="72"/>
    </row>
    <row r="78" spans="2:16" ht="17.25" customHeight="1" x14ac:dyDescent="0.3">
      <c r="B78" s="18" t="s">
        <v>81</v>
      </c>
      <c r="C78" s="22">
        <v>0</v>
      </c>
      <c r="D78" s="22">
        <v>0</v>
      </c>
      <c r="E78" s="22">
        <v>0</v>
      </c>
      <c r="F78" s="22">
        <v>0</v>
      </c>
      <c r="G78" s="22">
        <v>0</v>
      </c>
      <c r="H78" s="23">
        <v>0</v>
      </c>
      <c r="I78" s="23">
        <v>0</v>
      </c>
      <c r="J78" s="23">
        <v>0</v>
      </c>
      <c r="K78" s="23">
        <v>0</v>
      </c>
      <c r="L78" s="23">
        <v>0</v>
      </c>
      <c r="M78" s="23">
        <v>0</v>
      </c>
      <c r="N78" s="23">
        <v>0</v>
      </c>
      <c r="O78" s="21">
        <f t="shared" si="10"/>
        <v>0</v>
      </c>
      <c r="P78" s="72"/>
    </row>
    <row r="79" spans="2:16" ht="17.25" customHeight="1" x14ac:dyDescent="0.3">
      <c r="B79" s="18" t="s">
        <v>82</v>
      </c>
      <c r="C79" s="22">
        <v>0</v>
      </c>
      <c r="D79" s="22">
        <v>0</v>
      </c>
      <c r="E79" s="22">
        <v>0</v>
      </c>
      <c r="F79" s="22">
        <v>0</v>
      </c>
      <c r="G79" s="22">
        <v>0</v>
      </c>
      <c r="H79" s="23">
        <v>0</v>
      </c>
      <c r="I79" s="23">
        <v>0</v>
      </c>
      <c r="J79" s="23">
        <v>0</v>
      </c>
      <c r="K79" s="23">
        <v>0</v>
      </c>
      <c r="L79" s="23">
        <v>0</v>
      </c>
      <c r="M79" s="23">
        <v>0</v>
      </c>
      <c r="N79" s="23">
        <v>0</v>
      </c>
      <c r="O79" s="21">
        <f t="shared" si="10"/>
        <v>0</v>
      </c>
      <c r="P79" s="72"/>
    </row>
    <row r="80" spans="2:16" ht="17.25" customHeight="1" x14ac:dyDescent="0.3">
      <c r="B80" s="18" t="s">
        <v>83</v>
      </c>
      <c r="C80" s="22">
        <v>0</v>
      </c>
      <c r="D80" s="22">
        <v>0</v>
      </c>
      <c r="E80" s="22">
        <v>0</v>
      </c>
      <c r="F80" s="22">
        <v>0</v>
      </c>
      <c r="G80" s="22">
        <v>0</v>
      </c>
      <c r="H80" s="23">
        <v>0</v>
      </c>
      <c r="I80" s="23">
        <v>0</v>
      </c>
      <c r="J80" s="23">
        <v>0</v>
      </c>
      <c r="K80" s="23">
        <v>0</v>
      </c>
      <c r="L80" s="23">
        <v>0</v>
      </c>
      <c r="M80" s="23">
        <v>0</v>
      </c>
      <c r="N80" s="23">
        <v>0</v>
      </c>
      <c r="O80" s="21">
        <f t="shared" si="10"/>
        <v>0</v>
      </c>
      <c r="P80" s="72"/>
    </row>
    <row r="81" spans="2:17" ht="17.25" customHeight="1" x14ac:dyDescent="0.3">
      <c r="B81" s="44" t="s">
        <v>84</v>
      </c>
      <c r="C81" s="85">
        <f>C53+C35+C25+C15+C9</f>
        <v>6216865.8300000001</v>
      </c>
      <c r="D81" s="85">
        <f>D53+D35+D25+D15+D9</f>
        <v>8079015.5860000001</v>
      </c>
      <c r="E81" s="85">
        <f t="shared" ref="E81:N81" si="18">+E53+E35+E25+E15+E9</f>
        <v>7402851.620000001</v>
      </c>
      <c r="F81" s="85">
        <f t="shared" si="18"/>
        <v>8801180.0500000007</v>
      </c>
      <c r="G81" s="85">
        <f>+G53+G35+G25+G15+G9</f>
        <v>9089188.9800000004</v>
      </c>
      <c r="H81" s="86">
        <f t="shared" si="18"/>
        <v>0</v>
      </c>
      <c r="I81" s="86">
        <f t="shared" si="18"/>
        <v>0</v>
      </c>
      <c r="J81" s="86">
        <f t="shared" si="18"/>
        <v>0</v>
      </c>
      <c r="K81" s="86">
        <f t="shared" si="18"/>
        <v>0</v>
      </c>
      <c r="L81" s="86">
        <f t="shared" si="18"/>
        <v>0</v>
      </c>
      <c r="M81" s="86">
        <f t="shared" si="18"/>
        <v>0</v>
      </c>
      <c r="N81" s="86">
        <f t="shared" si="18"/>
        <v>0</v>
      </c>
      <c r="O81" s="86">
        <f>O53+O35+O25+O15+O9+O65+O70+O76</f>
        <v>39589102.066</v>
      </c>
      <c r="P81" s="74"/>
    </row>
    <row r="82" spans="2:17" ht="7.5" customHeight="1" x14ac:dyDescent="0.3">
      <c r="B82" s="103" t="s">
        <v>85</v>
      </c>
      <c r="C82" s="104"/>
      <c r="D82" s="104"/>
      <c r="E82" s="104"/>
      <c r="F82" s="104"/>
      <c r="G82" s="104"/>
      <c r="H82" s="104"/>
      <c r="I82" s="104"/>
      <c r="J82" s="104"/>
      <c r="K82" s="104"/>
      <c r="L82" s="104"/>
      <c r="M82" s="104"/>
      <c r="N82" s="104"/>
      <c r="O82" s="105"/>
      <c r="P82" s="75"/>
    </row>
    <row r="83" spans="2:17" s="17" customFormat="1" ht="17.25" customHeight="1" x14ac:dyDescent="0.3">
      <c r="B83" s="106"/>
      <c r="C83" s="107"/>
      <c r="D83" s="107"/>
      <c r="E83" s="107"/>
      <c r="F83" s="107"/>
      <c r="G83" s="107"/>
      <c r="H83" s="107"/>
      <c r="I83" s="107"/>
      <c r="J83" s="107"/>
      <c r="K83" s="107"/>
      <c r="L83" s="107"/>
      <c r="M83" s="107"/>
      <c r="N83" s="107"/>
      <c r="O83" s="108"/>
      <c r="P83" s="75"/>
    </row>
    <row r="84" spans="2:17" s="17" customFormat="1" ht="17.25" customHeight="1" x14ac:dyDescent="0.3">
      <c r="B84" s="12" t="s">
        <v>86</v>
      </c>
      <c r="C84" s="46">
        <f>SUM(C85:C86)</f>
        <v>0</v>
      </c>
      <c r="D84" s="46">
        <f t="shared" ref="D84:N84" si="19">SUM(D85)</f>
        <v>0</v>
      </c>
      <c r="E84" s="46">
        <f t="shared" si="19"/>
        <v>0</v>
      </c>
      <c r="F84" s="46">
        <f t="shared" si="19"/>
        <v>0</v>
      </c>
      <c r="G84" s="46">
        <f t="shared" si="19"/>
        <v>0</v>
      </c>
      <c r="H84" s="47">
        <f t="shared" si="19"/>
        <v>0</v>
      </c>
      <c r="I84" s="47">
        <f t="shared" si="19"/>
        <v>0</v>
      </c>
      <c r="J84" s="64">
        <f t="shared" si="19"/>
        <v>0</v>
      </c>
      <c r="K84" s="64">
        <f t="shared" si="19"/>
        <v>0</v>
      </c>
      <c r="L84" s="64">
        <f t="shared" si="19"/>
        <v>0</v>
      </c>
      <c r="M84" s="64">
        <f t="shared" si="19"/>
        <v>0</v>
      </c>
      <c r="N84" s="64">
        <f t="shared" si="19"/>
        <v>0</v>
      </c>
      <c r="O84" s="64">
        <f t="shared" ref="O84:O91" si="20">SUM(C84:N84)</f>
        <v>0</v>
      </c>
      <c r="P84" s="76"/>
    </row>
    <row r="85" spans="2:17" ht="17.25" customHeight="1" x14ac:dyDescent="0.3">
      <c r="B85" s="35" t="s">
        <v>87</v>
      </c>
      <c r="C85" s="49">
        <v>0</v>
      </c>
      <c r="D85" s="49">
        <v>0</v>
      </c>
      <c r="E85" s="49">
        <v>0</v>
      </c>
      <c r="F85" s="49">
        <v>0</v>
      </c>
      <c r="G85" s="49">
        <v>0</v>
      </c>
      <c r="H85" s="50">
        <v>0</v>
      </c>
      <c r="I85" s="59">
        <v>0</v>
      </c>
      <c r="J85" s="59">
        <v>0</v>
      </c>
      <c r="K85" s="50">
        <v>0</v>
      </c>
      <c r="L85" s="59">
        <v>0</v>
      </c>
      <c r="M85" s="59">
        <v>0</v>
      </c>
      <c r="N85" s="50">
        <v>0</v>
      </c>
      <c r="O85" s="23">
        <f t="shared" si="20"/>
        <v>0</v>
      </c>
      <c r="P85" s="72"/>
    </row>
    <row r="86" spans="2:17" ht="17.25" customHeight="1" x14ac:dyDescent="0.3">
      <c r="B86" s="18" t="s">
        <v>88</v>
      </c>
      <c r="C86" s="51">
        <v>0</v>
      </c>
      <c r="D86" s="49">
        <v>0</v>
      </c>
      <c r="E86" s="49">
        <v>0</v>
      </c>
      <c r="F86" s="49">
        <v>0</v>
      </c>
      <c r="G86" s="49">
        <v>0</v>
      </c>
      <c r="H86" s="50">
        <v>0</v>
      </c>
      <c r="I86" s="59">
        <v>0</v>
      </c>
      <c r="J86" s="59">
        <v>0</v>
      </c>
      <c r="K86" s="59">
        <v>0</v>
      </c>
      <c r="L86" s="59">
        <v>0</v>
      </c>
      <c r="M86" s="59">
        <v>0</v>
      </c>
      <c r="N86" s="3">
        <v>0</v>
      </c>
      <c r="O86" s="23">
        <f t="shared" si="20"/>
        <v>0</v>
      </c>
      <c r="P86" s="72"/>
    </row>
    <row r="87" spans="2:17" s="17" customFormat="1" ht="17.25" customHeight="1" x14ac:dyDescent="0.3">
      <c r="B87" s="26" t="s">
        <v>89</v>
      </c>
      <c r="C87" s="52">
        <f>SUM(C88:C89)</f>
        <v>0</v>
      </c>
      <c r="D87" s="52">
        <f t="shared" ref="D87:N87" si="21">SUM(D88)</f>
        <v>0</v>
      </c>
      <c r="E87" s="52">
        <f t="shared" si="21"/>
        <v>0</v>
      </c>
      <c r="F87" s="52">
        <f t="shared" si="21"/>
        <v>0</v>
      </c>
      <c r="G87" s="52">
        <f t="shared" si="21"/>
        <v>0</v>
      </c>
      <c r="H87" s="53">
        <f t="shared" si="21"/>
        <v>0</v>
      </c>
      <c r="I87" s="65">
        <f t="shared" si="21"/>
        <v>0</v>
      </c>
      <c r="J87" s="65">
        <f t="shared" si="21"/>
        <v>0</v>
      </c>
      <c r="K87" s="65">
        <f t="shared" si="21"/>
        <v>0</v>
      </c>
      <c r="L87" s="65">
        <f t="shared" si="21"/>
        <v>0</v>
      </c>
      <c r="M87" s="65">
        <f t="shared" si="21"/>
        <v>0</v>
      </c>
      <c r="N87" s="65">
        <f t="shared" si="21"/>
        <v>0</v>
      </c>
      <c r="O87" s="65">
        <f t="shared" si="20"/>
        <v>0</v>
      </c>
      <c r="P87" s="76"/>
    </row>
    <row r="88" spans="2:17" ht="17.25" customHeight="1" x14ac:dyDescent="0.3">
      <c r="B88" s="35" t="s">
        <v>90</v>
      </c>
      <c r="C88" s="49">
        <v>0</v>
      </c>
      <c r="D88" s="49">
        <v>0</v>
      </c>
      <c r="E88" s="49">
        <v>0</v>
      </c>
      <c r="F88" s="49">
        <v>0</v>
      </c>
      <c r="G88" s="49">
        <v>0</v>
      </c>
      <c r="H88" s="50">
        <v>0</v>
      </c>
      <c r="I88" s="59">
        <v>0</v>
      </c>
      <c r="J88" s="59">
        <v>0</v>
      </c>
      <c r="K88" s="59">
        <v>0</v>
      </c>
      <c r="L88" s="59">
        <v>0</v>
      </c>
      <c r="M88" s="59">
        <v>0</v>
      </c>
      <c r="N88" s="50">
        <v>0</v>
      </c>
      <c r="O88" s="23">
        <f t="shared" si="20"/>
        <v>0</v>
      </c>
      <c r="P88" s="72"/>
    </row>
    <row r="89" spans="2:17" ht="17.25" customHeight="1" x14ac:dyDescent="0.3">
      <c r="B89" s="35" t="s">
        <v>91</v>
      </c>
      <c r="C89" s="49">
        <v>0</v>
      </c>
      <c r="D89" s="49">
        <v>0</v>
      </c>
      <c r="E89" s="49">
        <v>0</v>
      </c>
      <c r="F89" s="49">
        <v>0</v>
      </c>
      <c r="G89" s="49">
        <v>0</v>
      </c>
      <c r="H89" s="50">
        <v>0</v>
      </c>
      <c r="I89" s="59">
        <v>0</v>
      </c>
      <c r="J89" s="59">
        <v>0</v>
      </c>
      <c r="K89" s="59">
        <v>0</v>
      </c>
      <c r="L89" s="59">
        <v>0</v>
      </c>
      <c r="M89" s="59">
        <v>0</v>
      </c>
      <c r="N89" s="3">
        <v>0</v>
      </c>
      <c r="O89" s="23">
        <f t="shared" si="20"/>
        <v>0</v>
      </c>
      <c r="P89" s="72"/>
    </row>
    <row r="90" spans="2:17" ht="17.25" customHeight="1" x14ac:dyDescent="0.3">
      <c r="B90" s="26" t="s">
        <v>92</v>
      </c>
      <c r="C90" s="52">
        <f t="shared" ref="C90:N90" si="22">SUM(C91)</f>
        <v>0</v>
      </c>
      <c r="D90" s="52">
        <f t="shared" si="22"/>
        <v>0</v>
      </c>
      <c r="E90" s="52">
        <f t="shared" si="22"/>
        <v>0</v>
      </c>
      <c r="F90" s="52">
        <f t="shared" si="22"/>
        <v>0</v>
      </c>
      <c r="G90" s="52">
        <f t="shared" si="22"/>
        <v>0</v>
      </c>
      <c r="H90" s="53">
        <f t="shared" si="22"/>
        <v>0</v>
      </c>
      <c r="I90" s="65">
        <f t="shared" si="22"/>
        <v>0</v>
      </c>
      <c r="J90" s="65">
        <f t="shared" si="22"/>
        <v>0</v>
      </c>
      <c r="K90" s="65">
        <f t="shared" si="22"/>
        <v>0</v>
      </c>
      <c r="L90" s="65">
        <f t="shared" si="22"/>
        <v>0</v>
      </c>
      <c r="M90" s="65">
        <f t="shared" si="22"/>
        <v>0</v>
      </c>
      <c r="N90" s="65">
        <f t="shared" si="22"/>
        <v>0</v>
      </c>
      <c r="O90" s="65">
        <f t="shared" si="20"/>
        <v>0</v>
      </c>
      <c r="P90" s="76"/>
    </row>
    <row r="91" spans="2:17" ht="17.25" customHeight="1" x14ac:dyDescent="0.3">
      <c r="B91" s="54" t="s">
        <v>93</v>
      </c>
      <c r="C91" s="55">
        <v>0</v>
      </c>
      <c r="D91" s="55">
        <v>0</v>
      </c>
      <c r="E91" s="55">
        <v>0</v>
      </c>
      <c r="F91" s="55">
        <v>0</v>
      </c>
      <c r="G91" s="55">
        <v>0</v>
      </c>
      <c r="H91" s="56">
        <v>0</v>
      </c>
      <c r="I91" s="56">
        <v>0</v>
      </c>
      <c r="J91" s="11">
        <v>0</v>
      </c>
      <c r="K91" s="56">
        <v>0</v>
      </c>
      <c r="L91" s="11">
        <v>0</v>
      </c>
      <c r="M91" s="11">
        <v>0</v>
      </c>
      <c r="N91" s="56">
        <v>0</v>
      </c>
      <c r="O91" s="39">
        <f t="shared" si="20"/>
        <v>0</v>
      </c>
      <c r="P91" s="72"/>
    </row>
    <row r="92" spans="2:17" ht="18" customHeight="1" x14ac:dyDescent="0.3">
      <c r="B92" s="44" t="s">
        <v>94</v>
      </c>
      <c r="C92" s="45">
        <f>SUM(C84:C91)</f>
        <v>0</v>
      </c>
      <c r="D92" s="45">
        <f t="shared" ref="D92:N92" si="23">SUM(D84:D91)</f>
        <v>0</v>
      </c>
      <c r="E92" s="45">
        <f t="shared" si="23"/>
        <v>0</v>
      </c>
      <c r="F92" s="45">
        <f t="shared" si="23"/>
        <v>0</v>
      </c>
      <c r="G92" s="45">
        <f t="shared" si="23"/>
        <v>0</v>
      </c>
      <c r="H92" s="45">
        <f t="shared" si="23"/>
        <v>0</v>
      </c>
      <c r="I92" s="45">
        <f t="shared" si="23"/>
        <v>0</v>
      </c>
      <c r="J92" s="45">
        <f t="shared" si="23"/>
        <v>0</v>
      </c>
      <c r="K92" s="45">
        <f t="shared" si="23"/>
        <v>0</v>
      </c>
      <c r="L92" s="45">
        <f t="shared" si="23"/>
        <v>0</v>
      </c>
      <c r="M92" s="45">
        <f t="shared" si="23"/>
        <v>0</v>
      </c>
      <c r="N92" s="45">
        <f t="shared" si="23"/>
        <v>0</v>
      </c>
      <c r="O92" s="45">
        <f>SUM(O84:O91)</f>
        <v>0</v>
      </c>
      <c r="P92" s="77"/>
    </row>
    <row r="93" spans="2:17" ht="9" customHeight="1" x14ac:dyDescent="0.3">
      <c r="B93" s="57"/>
      <c r="C93" s="58"/>
      <c r="D93" s="58"/>
      <c r="E93" s="58"/>
      <c r="F93" s="58"/>
      <c r="G93" s="58"/>
      <c r="H93" s="50"/>
      <c r="I93" s="50"/>
      <c r="J93" s="50"/>
      <c r="K93" s="50"/>
      <c r="L93" s="50"/>
      <c r="M93" s="50"/>
      <c r="N93" s="50"/>
      <c r="O93" s="59"/>
    </row>
    <row r="94" spans="2:17" ht="18" customHeight="1" x14ac:dyDescent="0.3">
      <c r="B94" s="60" t="s">
        <v>95</v>
      </c>
      <c r="C94" s="83">
        <f>C81+C92</f>
        <v>6216865.8300000001</v>
      </c>
      <c r="D94" s="83">
        <f>D81+D92</f>
        <v>8079015.5860000001</v>
      </c>
      <c r="E94" s="83">
        <f t="shared" ref="E94:N94" si="24">+E81</f>
        <v>7402851.620000001</v>
      </c>
      <c r="F94" s="83">
        <f t="shared" si="24"/>
        <v>8801180.0500000007</v>
      </c>
      <c r="G94" s="83">
        <f t="shared" si="24"/>
        <v>9089188.9800000004</v>
      </c>
      <c r="H94" s="84">
        <f t="shared" si="24"/>
        <v>0</v>
      </c>
      <c r="I94" s="84">
        <f t="shared" si="24"/>
        <v>0</v>
      </c>
      <c r="J94" s="84">
        <f t="shared" si="24"/>
        <v>0</v>
      </c>
      <c r="K94" s="84">
        <f t="shared" si="24"/>
        <v>0</v>
      </c>
      <c r="L94" s="84">
        <f t="shared" si="24"/>
        <v>0</v>
      </c>
      <c r="M94" s="84">
        <f t="shared" si="24"/>
        <v>0</v>
      </c>
      <c r="N94" s="84">
        <f t="shared" si="24"/>
        <v>0</v>
      </c>
      <c r="O94" s="84">
        <f>+O81+O92</f>
        <v>39589102.066</v>
      </c>
      <c r="P94" s="78"/>
      <c r="Q94" s="61"/>
    </row>
    <row r="95" spans="2:17" x14ac:dyDescent="0.3">
      <c r="B95" t="s">
        <v>96</v>
      </c>
      <c r="C95" s="3"/>
      <c r="Q95" s="25"/>
    </row>
    <row r="96" spans="2:17" x14ac:dyDescent="0.3">
      <c r="C96" s="25"/>
      <c r="D96" s="3"/>
      <c r="E96" s="61"/>
      <c r="F96" s="61"/>
      <c r="G96" s="61"/>
      <c r="H96" s="62"/>
      <c r="I96" s="62"/>
      <c r="J96" s="62"/>
      <c r="K96" s="62"/>
      <c r="L96" s="62"/>
      <c r="M96" s="62"/>
      <c r="N96" s="62"/>
      <c r="O96" s="62"/>
    </row>
    <row r="97" spans="2:16" x14ac:dyDescent="0.3">
      <c r="C97" s="25"/>
      <c r="D97" s="63"/>
      <c r="E97" s="63"/>
      <c r="F97" s="63"/>
      <c r="G97" s="63"/>
      <c r="H97" s="63"/>
      <c r="I97" s="63"/>
      <c r="J97" s="63"/>
      <c r="K97" s="63"/>
      <c r="L97" s="63"/>
      <c r="M97" s="63"/>
      <c r="N97" s="63"/>
      <c r="O97" s="63"/>
    </row>
    <row r="98" spans="2:16" x14ac:dyDescent="0.3">
      <c r="C98" s="25"/>
      <c r="D98" s="63"/>
      <c r="E98" s="63"/>
      <c r="F98" s="63"/>
      <c r="G98" s="63"/>
      <c r="H98" s="63"/>
      <c r="I98" s="63"/>
      <c r="J98" s="63"/>
      <c r="K98" s="63"/>
      <c r="L98" s="63"/>
      <c r="M98" s="63"/>
      <c r="N98" s="63"/>
      <c r="O98" s="63"/>
    </row>
    <row r="99" spans="2:16" x14ac:dyDescent="0.3">
      <c r="C99" s="25"/>
      <c r="D99" s="63"/>
      <c r="E99" s="63"/>
      <c r="F99" s="63"/>
      <c r="G99" s="63"/>
      <c r="O99" s="79"/>
    </row>
    <row r="101" spans="2:16" x14ac:dyDescent="0.3">
      <c r="B101" s="81" t="s">
        <v>107</v>
      </c>
      <c r="D101" s="109" t="s">
        <v>106</v>
      </c>
      <c r="E101" s="109"/>
      <c r="F101" s="109"/>
      <c r="G101" s="109"/>
      <c r="H101" s="109"/>
      <c r="I101" s="109"/>
      <c r="J101" s="109"/>
      <c r="K101" s="109"/>
      <c r="L101" s="109"/>
      <c r="M101" s="109"/>
      <c r="N101" s="109"/>
      <c r="O101" s="109"/>
    </row>
    <row r="102" spans="2:16" x14ac:dyDescent="0.3">
      <c r="B102" s="80" t="s">
        <v>109</v>
      </c>
      <c r="D102" s="98" t="s">
        <v>97</v>
      </c>
      <c r="E102" s="98"/>
      <c r="F102" s="98"/>
      <c r="G102" s="98"/>
      <c r="H102" s="98"/>
      <c r="I102" s="98"/>
      <c r="J102" s="98"/>
      <c r="K102" s="98"/>
      <c r="L102" s="98"/>
      <c r="M102" s="98"/>
      <c r="N102" s="98"/>
      <c r="O102" s="98"/>
      <c r="P102" s="76"/>
    </row>
    <row r="105" spans="2:16" x14ac:dyDescent="0.3">
      <c r="E105" s="63"/>
      <c r="F105" s="3"/>
      <c r="G105" s="3"/>
    </row>
    <row r="106" spans="2:16" x14ac:dyDescent="0.3">
      <c r="E106" s="61"/>
      <c r="F106" s="61"/>
      <c r="G106" s="61"/>
    </row>
    <row r="108" spans="2:16" x14ac:dyDescent="0.3">
      <c r="B108" s="110" t="s">
        <v>105</v>
      </c>
      <c r="C108" s="110"/>
      <c r="D108" s="110"/>
      <c r="E108" s="110"/>
      <c r="F108" s="110"/>
      <c r="G108" s="110"/>
      <c r="H108" s="110"/>
      <c r="I108" s="110"/>
      <c r="J108" s="110"/>
      <c r="K108" s="110"/>
      <c r="L108" s="110"/>
      <c r="M108" s="110"/>
      <c r="N108" s="110"/>
      <c r="O108" s="110"/>
    </row>
    <row r="109" spans="2:16" x14ac:dyDescent="0.3">
      <c r="B109" s="99" t="s">
        <v>98</v>
      </c>
      <c r="C109" s="99"/>
      <c r="D109" s="99"/>
      <c r="E109" s="99"/>
      <c r="F109" s="99"/>
      <c r="G109" s="99"/>
      <c r="H109" s="99"/>
      <c r="I109" s="99"/>
      <c r="J109" s="99"/>
      <c r="K109" s="99"/>
      <c r="L109" s="99"/>
      <c r="M109" s="99"/>
      <c r="N109" s="99"/>
      <c r="O109" s="99"/>
    </row>
    <row r="110" spans="2:16" x14ac:dyDescent="0.3">
      <c r="D110" s="61"/>
      <c r="E110" s="61"/>
      <c r="F110" s="61"/>
      <c r="G110" s="61"/>
    </row>
    <row r="111" spans="2:16" x14ac:dyDescent="0.3">
      <c r="D111" s="25"/>
      <c r="E111" s="25"/>
      <c r="F111" s="25"/>
      <c r="G111" s="25"/>
      <c r="H111" s="25"/>
    </row>
    <row r="114" spans="7:7" x14ac:dyDescent="0.3">
      <c r="G114" s="25"/>
    </row>
  </sheetData>
  <mergeCells count="10">
    <mergeCell ref="D102:O102"/>
    <mergeCell ref="B109:O109"/>
    <mergeCell ref="B1:O1"/>
    <mergeCell ref="B2:O2"/>
    <mergeCell ref="B3:O3"/>
    <mergeCell ref="B4:O4"/>
    <mergeCell ref="B5:C5"/>
    <mergeCell ref="B82:O83"/>
    <mergeCell ref="D101:O101"/>
    <mergeCell ref="B108:O108"/>
  </mergeCells>
  <printOptions horizontalCentered="1"/>
  <pageMargins left="0.17" right="0" top="0.98425196850393704" bottom="3.937007874015748E-2" header="0.11811023622047245" footer="3.937007874015748E-2"/>
  <pageSetup scale="48" orientation="portrait" r:id="rId1"/>
  <rowBreaks count="1" manualBreakCount="1">
    <brk id="52" max="1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Mayo 2025</vt:lpstr>
      <vt:lpstr>'Mayo 2025'!Área_de_impresión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CABREU</dc:creator>
  <cp:lastModifiedBy>Cynthia Mañán Báez</cp:lastModifiedBy>
  <cp:lastPrinted>2025-04-01T14:10:27Z</cp:lastPrinted>
  <dcterms:created xsi:type="dcterms:W3CDTF">2023-07-04T20:33:25Z</dcterms:created>
  <dcterms:modified xsi:type="dcterms:W3CDTF">2025-06-05T15:29:31Z</dcterms:modified>
</cp:coreProperties>
</file>