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Ejecuciones Presupuestarias\2023\Junio\"/>
    </mc:Choice>
  </mc:AlternateContent>
  <xr:revisionPtr revIDLastSave="0" documentId="8_{2D64B6CC-BEFA-4757-9F5C-A6F5E75AAE20}" xr6:coauthVersionLast="47" xr6:coauthVersionMax="47" xr10:uidLastSave="{00000000-0000-0000-0000-000000000000}"/>
  <bookViews>
    <workbookView xWindow="-108" yWindow="-108" windowWidth="23256" windowHeight="12576" xr2:uid="{BFD710E0-7058-4257-833B-17FDF1AA8AE0}"/>
  </bookViews>
  <sheets>
    <sheet name="Junio 2023" sheetId="1" r:id="rId1"/>
  </sheets>
  <definedNames>
    <definedName name="_xlnm.Print_Area" localSheetId="0">'Junio 2023'!$A$1:$I$108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" l="1"/>
  <c r="H90" i="1"/>
  <c r="G90" i="1"/>
  <c r="F90" i="1"/>
  <c r="E90" i="1"/>
  <c r="D90" i="1"/>
  <c r="C90" i="1"/>
  <c r="I89" i="1"/>
  <c r="I88" i="1"/>
  <c r="H87" i="1"/>
  <c r="G87" i="1"/>
  <c r="F87" i="1"/>
  <c r="E87" i="1"/>
  <c r="D87" i="1"/>
  <c r="C87" i="1"/>
  <c r="I86" i="1"/>
  <c r="I85" i="1"/>
  <c r="H84" i="1"/>
  <c r="G84" i="1"/>
  <c r="F84" i="1"/>
  <c r="E84" i="1"/>
  <c r="D84" i="1"/>
  <c r="C84" i="1"/>
  <c r="I80" i="1"/>
  <c r="I79" i="1"/>
  <c r="I78" i="1"/>
  <c r="I77" i="1"/>
  <c r="H76" i="1"/>
  <c r="G76" i="1"/>
  <c r="D76" i="1"/>
  <c r="I76" i="1" s="1"/>
  <c r="C76" i="1"/>
  <c r="I75" i="1"/>
  <c r="I74" i="1"/>
  <c r="I73" i="1"/>
  <c r="I72" i="1"/>
  <c r="I71" i="1"/>
  <c r="H70" i="1"/>
  <c r="G70" i="1"/>
  <c r="D70" i="1"/>
  <c r="C70" i="1"/>
  <c r="I70" i="1" s="1"/>
  <c r="I69" i="1"/>
  <c r="I68" i="1"/>
  <c r="I67" i="1"/>
  <c r="I66" i="1"/>
  <c r="H65" i="1"/>
  <c r="G65" i="1"/>
  <c r="D65" i="1"/>
  <c r="C65" i="1"/>
  <c r="I65" i="1" s="1"/>
  <c r="I64" i="1"/>
  <c r="I63" i="1"/>
  <c r="I62" i="1"/>
  <c r="I61" i="1"/>
  <c r="I60" i="1"/>
  <c r="I59" i="1"/>
  <c r="I58" i="1"/>
  <c r="I57" i="1"/>
  <c r="I56" i="1"/>
  <c r="I55" i="1"/>
  <c r="I54" i="1"/>
  <c r="H53" i="1"/>
  <c r="G53" i="1"/>
  <c r="F53" i="1"/>
  <c r="I53" i="1" s="1"/>
  <c r="E53" i="1"/>
  <c r="D53" i="1"/>
  <c r="C53" i="1"/>
  <c r="I52" i="1"/>
  <c r="I51" i="1"/>
  <c r="I50" i="1"/>
  <c r="I49" i="1"/>
  <c r="I48" i="1"/>
  <c r="I47" i="1"/>
  <c r="I46" i="1"/>
  <c r="H45" i="1"/>
  <c r="G45" i="1"/>
  <c r="F45" i="1"/>
  <c r="E45" i="1"/>
  <c r="D45" i="1"/>
  <c r="C45" i="1"/>
  <c r="I45" i="1" s="1"/>
  <c r="I44" i="1"/>
  <c r="I43" i="1"/>
  <c r="I42" i="1"/>
  <c r="I41" i="1"/>
  <c r="I40" i="1"/>
  <c r="I39" i="1"/>
  <c r="I38" i="1"/>
  <c r="I37" i="1"/>
  <c r="I36" i="1"/>
  <c r="H35" i="1"/>
  <c r="G35" i="1"/>
  <c r="F35" i="1"/>
  <c r="E35" i="1"/>
  <c r="D35" i="1"/>
  <c r="C35" i="1"/>
  <c r="I35" i="1" s="1"/>
  <c r="I34" i="1"/>
  <c r="I33" i="1"/>
  <c r="I32" i="1"/>
  <c r="I31" i="1"/>
  <c r="I30" i="1"/>
  <c r="I29" i="1"/>
  <c r="I28" i="1"/>
  <c r="I27" i="1"/>
  <c r="I26" i="1"/>
  <c r="H25" i="1"/>
  <c r="G25" i="1"/>
  <c r="F25" i="1"/>
  <c r="E25" i="1"/>
  <c r="D25" i="1"/>
  <c r="C25" i="1"/>
  <c r="I25" i="1" s="1"/>
  <c r="I24" i="1"/>
  <c r="I23" i="1"/>
  <c r="I22" i="1"/>
  <c r="I21" i="1"/>
  <c r="I20" i="1"/>
  <c r="I19" i="1"/>
  <c r="I18" i="1"/>
  <c r="I17" i="1"/>
  <c r="I16" i="1"/>
  <c r="H15" i="1"/>
  <c r="G15" i="1"/>
  <c r="F15" i="1"/>
  <c r="E15" i="1"/>
  <c r="D15" i="1"/>
  <c r="C15" i="1"/>
  <c r="H14" i="1"/>
  <c r="H9" i="1" s="1"/>
  <c r="G14" i="1"/>
  <c r="F14" i="1"/>
  <c r="I14" i="1" s="1"/>
  <c r="E14" i="1"/>
  <c r="I13" i="1"/>
  <c r="I12" i="1"/>
  <c r="I11" i="1"/>
  <c r="H10" i="1"/>
  <c r="G10" i="1"/>
  <c r="G9" i="1" s="1"/>
  <c r="F10" i="1"/>
  <c r="E10" i="1"/>
  <c r="E9" i="1" s="1"/>
  <c r="D9" i="1"/>
  <c r="C9" i="1"/>
  <c r="G81" i="1" l="1"/>
  <c r="G94" i="1" s="1"/>
  <c r="I84" i="1"/>
  <c r="I87" i="1"/>
  <c r="I90" i="1"/>
  <c r="I10" i="1"/>
  <c r="H81" i="1"/>
  <c r="H94" i="1" s="1"/>
  <c r="I15" i="1"/>
  <c r="D81" i="1"/>
  <c r="D94" i="1" s="1"/>
  <c r="E81" i="1"/>
  <c r="E94" i="1" s="1"/>
  <c r="C81" i="1"/>
  <c r="C94" i="1" s="1"/>
  <c r="F9" i="1"/>
  <c r="F81" i="1" s="1"/>
  <c r="F94" i="1" s="1"/>
  <c r="I9" i="1" l="1"/>
  <c r="I81" i="1" s="1"/>
  <c r="I94" i="1" s="1"/>
  <c r="K94" i="1"/>
</calcChain>
</file>

<file path=xl/sharedStrings.xml><?xml version="1.0" encoding="utf-8"?>
<sst xmlns="http://schemas.openxmlformats.org/spreadsheetml/2006/main" count="104" uniqueCount="104">
  <si>
    <t>Organismo Dominicano de Acreditación - ODAC</t>
  </si>
  <si>
    <t>Año 2023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</si>
  <si>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</si>
  <si>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</si>
  <si>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</si>
  <si>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</si>
  <si>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</si>
  <si>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</si>
  <si>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</si>
  <si>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</si>
  <si>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</si>
  <si>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</si>
  <si>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</si>
  <si>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</si>
  <si>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</si>
  <si>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</si>
  <si>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</si>
  <si>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</si>
  <si>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</si>
  <si>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</si>
  <si>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</si>
  <si>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</si>
  <si>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</si>
  <si>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</si>
  <si>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</si>
  <si>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</si>
  <si>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</si>
  <si>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</si>
  <si>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</si>
  <si>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</si>
  <si>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</si>
  <si>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</si>
  <si>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</si>
  <si>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</si>
  <si>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</si>
  <si>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</si>
  <si>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</si>
  <si>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</si>
  <si>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</si>
  <si>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</si>
  <si>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</si>
  <si>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</si>
  <si>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</si>
  <si>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</si>
  <si>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</si>
  <si>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</si>
  <si>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</si>
  <si>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</si>
  <si>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</si>
  <si>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</si>
  <si>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</si>
  <si>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</si>
  <si>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</si>
  <si>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</si>
  <si>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</si>
  <si>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</si>
  <si>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</si>
  <si>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</si>
  <si>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</si>
  <si>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</si>
  <si>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</si>
  <si>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</si>
  <si>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</si>
  <si>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</si>
  <si>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</si>
  <si>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</si>
  <si>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</si>
  <si>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</si>
  <si>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</si>
  <si>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</si>
  <si>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</si>
  <si>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</si>
  <si>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</si>
  <si>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</si>
  <si>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</si>
  <si>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</si>
  <si>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</si>
  <si>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</si>
  <si>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</si>
  <si>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</si>
  <si>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</si>
  <si>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</si>
  <si>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</si>
  <si>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</si>
  <si>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</si>
  <si>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</si>
  <si>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</si>
  <si>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</si>
  <si>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</si>
  <si>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</si>
  <si>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</si>
  <si>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</si>
  <si>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</si>
  <si>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</si>
  <si>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</si>
  <si>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</si>
  <si>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</si>
  <si>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</si>
  <si>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 xml:space="preserve">                                                                     Claribel Abreu</t>
  </si>
  <si>
    <t>Aura M. Segura Matos</t>
  </si>
  <si>
    <t xml:space="preserve">                                                     Encargada Div. Contabilidad</t>
  </si>
  <si>
    <t>Encargada Administrativa Financiera</t>
  </si>
  <si>
    <t>Angel David Taveras Difo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</si>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</sst>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6" fillId="2" borderId="0" xfId="0" applyNumberFormat="1" applyFont="1" applyFill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" fontId="2" fillId="0" borderId="0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3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4" fontId="0" fillId="0" borderId="0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4" xfId="2" applyNumberFormat="1" applyFon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3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4" fontId="0" fillId="0" borderId="0" xfId="0" applyNumberFormat="1" applyAlignment="1">
      <alignment horizontal="right" vertical="justify" wrapText="1"/>
    </xf>
    <xf numFmtId="0" fontId="0" fillId="0" borderId="0" xfId="0" applyAlignment="1">
      <alignment wrapText="1"/>
    </xf>
    <xf numFmtId="4" fontId="2" fillId="0" borderId="0" xfId="0" applyNumberFormat="1" applyFont="1" applyAlignment="1">
      <alignment horizontal="right" vertical="justify"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44" fontId="10" fillId="3" borderId="1" xfId="2" applyFont="1" applyFill="1" applyBorder="1" applyAlignment="1">
      <alignment horizontal="right" vertical="justify" wrapText="1"/>
    </xf>
    <xf numFmtId="4" fontId="10" fillId="3" borderId="1" xfId="2" applyNumberFormat="1" applyFont="1" applyFill="1" applyBorder="1" applyAlignment="1">
      <alignment horizontal="right" vertical="justify" wrapText="1"/>
    </xf>
    <xf numFmtId="4" fontId="10" fillId="3" borderId="0" xfId="2" applyNumberFormat="1" applyFont="1" applyFill="1" applyBorder="1" applyAlignment="1">
      <alignment horizontal="right" vertical="justify" wrapText="1"/>
    </xf>
    <xf numFmtId="49" fontId="7" fillId="0" borderId="0" xfId="0" applyNumberFormat="1" applyFont="1" applyAlignment="1">
      <alignment horizontal="left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49" fontId="7" fillId="3" borderId="9" xfId="0" applyNumberFormat="1" applyFont="1" applyFill="1" applyBorder="1" applyAlignment="1">
      <alignment horizontal="left" indent="4"/>
    </xf>
    <xf numFmtId="4" fontId="7" fillId="3" borderId="9" xfId="0" applyNumberFormat="1" applyFont="1" applyFill="1" applyBorder="1" applyAlignment="1">
      <alignment horizontal="left" indent="4"/>
    </xf>
    <xf numFmtId="4" fontId="7" fillId="3" borderId="1" xfId="2" applyNumberFormat="1" applyFont="1" applyFill="1" applyBorder="1" applyAlignment="1">
      <alignment horizontal="left" indent="4"/>
    </xf>
    <xf numFmtId="4" fontId="7" fillId="3" borderId="0" xfId="2" applyNumberFormat="1" applyFont="1" applyFill="1" applyBorder="1" applyAlignment="1">
      <alignment horizontal="left" indent="4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44" fontId="11" fillId="3" borderId="2" xfId="0" applyNumberFormat="1" applyFont="1" applyFill="1" applyBorder="1"/>
    <xf numFmtId="4" fontId="11" fillId="3" borderId="2" xfId="0" applyNumberFormat="1" applyFont="1" applyFill="1" applyBorder="1"/>
    <xf numFmtId="4" fontId="11" fillId="3" borderId="0" xfId="0" applyNumberFormat="1" applyFont="1" applyFill="1"/>
    <xf numFmtId="43" fontId="0" fillId="0" borderId="0" xfId="1" applyFont="1"/>
    <xf numFmtId="4" fontId="0" fillId="0" borderId="0" xfId="1" applyNumberFormat="1" applyFont="1"/>
    <xf numFmtId="4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CAB99FBC-309B-4D79-B23A-CF43C50903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0</xdr:row>
      <xdr:rowOff>161925</xdr:rowOff>
    </xdr:from>
    <xdr:to>
      <xdr:col>8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67A9C21-4A2F-4749-808F-CDCAB7057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854868</xdr:colOff>
      <xdr:row>98</xdr:row>
      <xdr:rowOff>139435</xdr:rowOff>
    </xdr:from>
    <xdr:to>
      <xdr:col>1</xdr:col>
      <xdr:colOff>4074318</xdr:colOff>
      <xdr:row>98</xdr:row>
      <xdr:rowOff>140492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32E3077-1703-4A97-AAB5-3B8C530C1396}"/>
            </a:ext>
          </a:extLst>
        </xdr:cNvPr>
        <xdr:cNvCxnSpPr/>
      </xdr:nvCxnSpPr>
      <xdr:spPr>
        <a:xfrm flipV="1">
          <a:off x="854868" y="22589860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6455567</xdr:colOff>
      <xdr:row>105</xdr:row>
      <xdr:rowOff>171450</xdr:rowOff>
    </xdr:from>
    <xdr:to>
      <xdr:col>4</xdr:col>
      <xdr:colOff>488155</xdr:colOff>
      <xdr:row>105</xdr:row>
      <xdr:rowOff>171451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83BEC7D-8EF9-41CC-90BF-286CBBF31E51}"/>
            </a:ext>
          </a:extLst>
        </xdr:cNvPr>
        <xdr:cNvCxnSpPr/>
      </xdr:nvCxnSpPr>
      <xdr:spPr>
        <a:xfrm flipV="1">
          <a:off x="6455567" y="23898225"/>
          <a:ext cx="331946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464345</xdr:colOff>
      <xdr:row>98</xdr:row>
      <xdr:rowOff>154782</xdr:rowOff>
    </xdr:from>
    <xdr:to>
      <xdr:col>7</xdr:col>
      <xdr:colOff>897733</xdr:colOff>
      <xdr:row>98</xdr:row>
      <xdr:rowOff>155839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85C2E4B-2E75-47DE-83BE-6861D3321D3E}"/>
            </a:ext>
          </a:extLst>
        </xdr:cNvPr>
        <xdr:cNvCxnSpPr/>
      </xdr:nvCxnSpPr>
      <xdr:spPr>
        <a:xfrm flipV="1">
          <a:off x="11141870" y="22605207"/>
          <a:ext cx="3214688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C201-ADA8-4DEA-848D-2B7168B3289E}">
  <sheetPr>
    <tabColor rgb="FFFF0000"/>
  </sheetPr>
  <dimension ref="A1:U112"/>
  <sheetViews>
    <sheetView showGridLines="0" tabSelected="1" view="pageBreakPreview" topLeftCell="C3" zoomScale="80" zoomScaleNormal="80" zoomScaleSheetLayoutView="80" workbookViewId="0">
      <selection activeCell="F37" sqref="F37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7" width="20.88671875" customWidth="1"/>
    <col min="8" max="8" width="20.88671875" style="6" customWidth="1"/>
    <col min="9" max="9" width="22" style="6" customWidth="1"/>
    <col min="10" max="10" width="5.33203125" style="6" customWidth="1"/>
    <col min="11" max="11" width="14.5546875" bestFit="1" customWidth="1"/>
  </cols>
  <sheetData>
    <row r="1" spans="2:11" ht="32.25" customHeight="1" x14ac:dyDescent="0.4">
      <c r="B1" s="93" t="s">
        <v>0</v>
      </c>
      <c r="C1" s="93"/>
      <c r="D1" s="93"/>
      <c r="E1" s="93"/>
      <c r="F1" s="93"/>
      <c r="G1" s="93"/>
      <c r="H1" s="93"/>
      <c r="I1" s="93"/>
      <c r="J1" s="1"/>
    </row>
    <row r="2" spans="2:11" ht="20.399999999999999" x14ac:dyDescent="0.35">
      <c r="B2" s="94" t="s">
        <v>1</v>
      </c>
      <c r="C2" s="94"/>
      <c r="D2" s="94"/>
      <c r="E2" s="94"/>
      <c r="F2" s="94"/>
      <c r="G2" s="94"/>
      <c r="H2" s="94"/>
      <c r="I2" s="94"/>
      <c r="J2" s="2"/>
    </row>
    <row r="3" spans="2:11" ht="20.399999999999999" x14ac:dyDescent="0.35">
      <c r="B3" s="95" t="s">
        <v>2</v>
      </c>
      <c r="C3" s="95"/>
      <c r="D3" s="95"/>
      <c r="E3" s="95"/>
      <c r="F3" s="95"/>
      <c r="G3" s="95"/>
      <c r="H3" s="95"/>
      <c r="I3" s="95"/>
      <c r="J3" s="3"/>
    </row>
    <row r="4" spans="2:11" ht="20.399999999999999" x14ac:dyDescent="0.35">
      <c r="B4" s="95" t="s">
        <v>3</v>
      </c>
      <c r="C4" s="95"/>
      <c r="D4" s="95"/>
      <c r="E4" s="95"/>
      <c r="F4" s="95"/>
      <c r="G4" s="95"/>
      <c r="H4" s="95"/>
      <c r="I4" s="95"/>
      <c r="J4" s="3"/>
    </row>
    <row r="5" spans="2:11" x14ac:dyDescent="0.3">
      <c r="B5" s="91"/>
      <c r="C5" s="91"/>
      <c r="D5" s="4"/>
      <c r="E5" s="4"/>
      <c r="F5" s="4"/>
      <c r="G5" s="4"/>
      <c r="H5" s="5"/>
    </row>
    <row r="6" spans="2:11" ht="15.6" x14ac:dyDescent="0.3">
      <c r="B6" s="7"/>
      <c r="C6" s="7"/>
      <c r="D6" s="7"/>
      <c r="E6" s="7"/>
      <c r="F6" s="7"/>
      <c r="G6" s="7"/>
      <c r="H6" s="8"/>
    </row>
    <row r="7" spans="2:11" ht="17.399999999999999" x14ac:dyDescent="0.3"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10" t="s">
        <v>10</v>
      </c>
      <c r="I7" s="10" t="s">
        <v>11</v>
      </c>
      <c r="J7" s="11"/>
    </row>
    <row r="8" spans="2:11" x14ac:dyDescent="0.3">
      <c r="B8" s="12" t="s">
        <v>12</v>
      </c>
      <c r="C8" s="13"/>
      <c r="D8" s="13"/>
      <c r="E8" s="13"/>
      <c r="F8" s="13"/>
      <c r="G8" s="13"/>
      <c r="H8" s="14"/>
      <c r="I8" s="15"/>
    </row>
    <row r="9" spans="2:11" s="22" customFormat="1" ht="18" customHeight="1" x14ac:dyDescent="0.3">
      <c r="B9" s="16" t="s">
        <v>13</v>
      </c>
      <c r="C9" s="17">
        <f t="shared" ref="C9:H9" si="0">SUM(C10:C14)</f>
        <v>3949727.49</v>
      </c>
      <c r="D9" s="17">
        <f t="shared" si="0"/>
        <v>3949727.49</v>
      </c>
      <c r="E9" s="17">
        <f t="shared" si="0"/>
        <v>3869078.94</v>
      </c>
      <c r="F9" s="17">
        <f t="shared" si="0"/>
        <v>4306031.4400000004</v>
      </c>
      <c r="G9" s="17">
        <f t="shared" si="0"/>
        <v>6713582.8499999996</v>
      </c>
      <c r="H9" s="18">
        <f t="shared" si="0"/>
        <v>3775578.74</v>
      </c>
      <c r="I9" s="19">
        <f>SUM(C9:H9)</f>
        <v>26563726.950000003</v>
      </c>
      <c r="J9" s="20"/>
      <c r="K9" s="21"/>
    </row>
    <row r="10" spans="2:11" ht="18" customHeight="1" x14ac:dyDescent="0.3">
      <c r="B10" s="23" t="s">
        <v>14</v>
      </c>
      <c r="C10" s="24">
        <v>3185700</v>
      </c>
      <c r="D10" s="24">
        <v>3185700</v>
      </c>
      <c r="E10" s="24">
        <f>2190700+925000</f>
        <v>3115700</v>
      </c>
      <c r="F10" s="24">
        <f>2255305.45+925000</f>
        <v>3180305.45</v>
      </c>
      <c r="G10" s="24">
        <f>2397049.79+820000</f>
        <v>3217049.79</v>
      </c>
      <c r="H10" s="25">
        <f>2148200+915000</f>
        <v>3063200</v>
      </c>
      <c r="I10" s="26">
        <f>SUM(C10:H10)</f>
        <v>18947655.239999998</v>
      </c>
      <c r="J10" s="27"/>
    </row>
    <row r="11" spans="2:11" ht="18" customHeight="1" x14ac:dyDescent="0.3">
      <c r="B11" s="23" t="s">
        <v>15</v>
      </c>
      <c r="C11" s="24">
        <v>253000</v>
      </c>
      <c r="D11" s="24">
        <v>253000</v>
      </c>
      <c r="E11" s="24">
        <v>253000</v>
      </c>
      <c r="F11" s="24">
        <v>621900</v>
      </c>
      <c r="G11" s="24">
        <v>3011616.66</v>
      </c>
      <c r="H11" s="25">
        <v>253000</v>
      </c>
      <c r="I11" s="26">
        <f t="shared" ref="I11:I14" si="1">SUM(C11:H11)</f>
        <v>4645516.66</v>
      </c>
      <c r="J11" s="27"/>
    </row>
    <row r="12" spans="2:11" ht="18" customHeight="1" x14ac:dyDescent="0.3">
      <c r="B12" s="23" t="s">
        <v>16</v>
      </c>
      <c r="C12" s="24">
        <v>36750</v>
      </c>
      <c r="D12" s="24">
        <v>36750</v>
      </c>
      <c r="E12" s="24">
        <v>36750</v>
      </c>
      <c r="F12" s="24">
        <v>36750</v>
      </c>
      <c r="G12" s="24">
        <v>36620.800000000003</v>
      </c>
      <c r="H12" s="25">
        <v>0</v>
      </c>
      <c r="I12" s="26">
        <f t="shared" si="1"/>
        <v>183620.8</v>
      </c>
      <c r="J12" s="27"/>
    </row>
    <row r="13" spans="2:11" ht="18" customHeight="1" x14ac:dyDescent="0.3">
      <c r="B13" s="23" t="s">
        <v>17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9">
        <v>0</v>
      </c>
      <c r="I13" s="26">
        <f t="shared" si="1"/>
        <v>0</v>
      </c>
      <c r="J13" s="27"/>
    </row>
    <row r="14" spans="2:11" ht="18" customHeight="1" x14ac:dyDescent="0.3">
      <c r="B14" s="23" t="s">
        <v>18</v>
      </c>
      <c r="C14" s="28">
        <v>474277.49</v>
      </c>
      <c r="D14" s="24">
        <v>474277.49</v>
      </c>
      <c r="E14" s="30">
        <f>324888.14+138740.8</f>
        <v>463628.94</v>
      </c>
      <c r="F14" s="30">
        <f>327691.15+139384.84</f>
        <v>467075.99</v>
      </c>
      <c r="G14" s="30">
        <f>324633.15+123662.45</f>
        <v>448295.60000000003</v>
      </c>
      <c r="H14" s="29">
        <f>321190.79+138187.95</f>
        <v>459378.74</v>
      </c>
      <c r="I14" s="26">
        <f t="shared" si="1"/>
        <v>2786934.25</v>
      </c>
      <c r="J14" s="27"/>
      <c r="K14" s="31"/>
    </row>
    <row r="15" spans="2:11" s="22" customFormat="1" ht="18" customHeight="1" x14ac:dyDescent="0.3">
      <c r="B15" s="32" t="s">
        <v>19</v>
      </c>
      <c r="C15" s="33">
        <f t="shared" ref="C15:H15" si="2">SUM(C16:C24)</f>
        <v>328132.12</v>
      </c>
      <c r="D15" s="33">
        <f t="shared" si="2"/>
        <v>1049851.2100000002</v>
      </c>
      <c r="E15" s="33">
        <f t="shared" si="2"/>
        <v>1186207.5900000001</v>
      </c>
      <c r="F15" s="33">
        <f t="shared" si="2"/>
        <v>1100870.8799999999</v>
      </c>
      <c r="G15" s="33">
        <f t="shared" si="2"/>
        <v>798226.55999999994</v>
      </c>
      <c r="H15" s="34">
        <f t="shared" si="2"/>
        <v>1344080.69</v>
      </c>
      <c r="I15" s="35">
        <f>SUM(C15:H15)</f>
        <v>5807369.0499999989</v>
      </c>
      <c r="J15" s="20"/>
    </row>
    <row r="16" spans="2:11" ht="18" customHeight="1" x14ac:dyDescent="0.3">
      <c r="B16" s="23" t="s">
        <v>20</v>
      </c>
      <c r="C16" s="24">
        <v>95364.15</v>
      </c>
      <c r="D16" s="24">
        <v>223607.05000000005</v>
      </c>
      <c r="E16" s="24">
        <v>399854.77</v>
      </c>
      <c r="F16" s="24">
        <v>244830.32</v>
      </c>
      <c r="G16" s="24">
        <v>256148.64</v>
      </c>
      <c r="H16" s="25">
        <v>114534.01</v>
      </c>
      <c r="I16" s="26">
        <f>SUM(C16:H16)</f>
        <v>1334338.9400000002</v>
      </c>
      <c r="J16" s="27"/>
    </row>
    <row r="17" spans="2:10" ht="18" customHeight="1" x14ac:dyDescent="0.3">
      <c r="B17" s="23" t="s">
        <v>21</v>
      </c>
      <c r="C17" s="28">
        <v>0</v>
      </c>
      <c r="D17" s="28">
        <v>0</v>
      </c>
      <c r="E17" s="24">
        <v>19342.41</v>
      </c>
      <c r="F17" s="28">
        <v>0</v>
      </c>
      <c r="G17" s="36">
        <v>5814</v>
      </c>
      <c r="H17" s="26">
        <v>61480</v>
      </c>
      <c r="I17" s="26">
        <f t="shared" ref="I17:I24" si="3">SUM(C17:H17)</f>
        <v>86636.41</v>
      </c>
      <c r="J17" s="27"/>
    </row>
    <row r="18" spans="2:10" ht="18" customHeight="1" x14ac:dyDescent="0.3">
      <c r="B18" s="23" t="s">
        <v>22</v>
      </c>
      <c r="C18" s="28">
        <v>0</v>
      </c>
      <c r="D18" s="28">
        <v>0</v>
      </c>
      <c r="E18" s="24">
        <v>50550</v>
      </c>
      <c r="F18" s="24">
        <v>35800</v>
      </c>
      <c r="G18" s="24">
        <v>35800</v>
      </c>
      <c r="H18" s="25">
        <v>38300</v>
      </c>
      <c r="I18" s="26">
        <f t="shared" si="3"/>
        <v>160450</v>
      </c>
      <c r="J18" s="27"/>
    </row>
    <row r="19" spans="2:10" ht="18" customHeight="1" x14ac:dyDescent="0.3">
      <c r="B19" s="23" t="s">
        <v>23</v>
      </c>
      <c r="C19" s="28">
        <v>0</v>
      </c>
      <c r="D19" s="28">
        <v>0</v>
      </c>
      <c r="E19" s="24">
        <v>3600</v>
      </c>
      <c r="F19" s="36">
        <v>30000</v>
      </c>
      <c r="G19" s="36">
        <v>15170</v>
      </c>
      <c r="H19" s="26">
        <v>0</v>
      </c>
      <c r="I19" s="26">
        <f t="shared" si="3"/>
        <v>48770</v>
      </c>
      <c r="J19" s="27"/>
    </row>
    <row r="20" spans="2:10" ht="18" customHeight="1" x14ac:dyDescent="0.3">
      <c r="B20" s="23" t="s">
        <v>24</v>
      </c>
      <c r="C20" s="36">
        <v>83008.58</v>
      </c>
      <c r="D20" s="36">
        <v>364515.99</v>
      </c>
      <c r="E20" s="36">
        <v>83008.58</v>
      </c>
      <c r="F20" s="36">
        <v>321574.18</v>
      </c>
      <c r="G20" s="28">
        <v>0</v>
      </c>
      <c r="H20" s="29">
        <v>166017.16</v>
      </c>
      <c r="I20" s="26">
        <f t="shared" si="3"/>
        <v>1018124.4900000001</v>
      </c>
      <c r="J20" s="27"/>
    </row>
    <row r="21" spans="2:10" ht="18" customHeight="1" x14ac:dyDescent="0.3">
      <c r="B21" s="23" t="s">
        <v>25</v>
      </c>
      <c r="C21" s="24">
        <v>109759.39</v>
      </c>
      <c r="D21" s="24">
        <v>96835.39</v>
      </c>
      <c r="E21" s="24">
        <v>97179.91</v>
      </c>
      <c r="F21" s="24">
        <v>81533.600000000006</v>
      </c>
      <c r="G21" s="24">
        <v>106282.74</v>
      </c>
      <c r="H21" s="25">
        <v>108822.06</v>
      </c>
      <c r="I21" s="26">
        <f t="shared" si="3"/>
        <v>600413.09000000008</v>
      </c>
      <c r="J21" s="27"/>
    </row>
    <row r="22" spans="2:10" ht="28.2" x14ac:dyDescent="0.3">
      <c r="B22" s="23" t="s">
        <v>26</v>
      </c>
      <c r="C22" s="28">
        <v>0</v>
      </c>
      <c r="D22" s="36">
        <v>132411.68</v>
      </c>
      <c r="E22" s="36">
        <v>52959.28</v>
      </c>
      <c r="F22" s="36">
        <v>66007.58</v>
      </c>
      <c r="G22" s="36">
        <v>99412.88</v>
      </c>
      <c r="H22" s="26">
        <v>46584.28</v>
      </c>
      <c r="I22" s="26">
        <f t="shared" si="3"/>
        <v>397375.69999999995</v>
      </c>
      <c r="J22" s="27"/>
    </row>
    <row r="23" spans="2:10" ht="18" customHeight="1" x14ac:dyDescent="0.3">
      <c r="B23" s="23" t="s">
        <v>27</v>
      </c>
      <c r="C23" s="36">
        <v>40000</v>
      </c>
      <c r="D23" s="36">
        <v>50000</v>
      </c>
      <c r="E23" s="36">
        <v>203341.34</v>
      </c>
      <c r="F23" s="36">
        <v>46728</v>
      </c>
      <c r="G23" s="36">
        <v>50567.34</v>
      </c>
      <c r="H23" s="26">
        <v>388769.18</v>
      </c>
      <c r="I23" s="26">
        <f t="shared" si="3"/>
        <v>779405.85999999987</v>
      </c>
      <c r="J23" s="27"/>
    </row>
    <row r="24" spans="2:10" ht="18" customHeight="1" x14ac:dyDescent="0.3">
      <c r="B24" s="23" t="s">
        <v>28</v>
      </c>
      <c r="C24" s="37">
        <v>0</v>
      </c>
      <c r="D24" s="36">
        <v>182481.1</v>
      </c>
      <c r="E24" s="38">
        <v>276371.3</v>
      </c>
      <c r="F24" s="38">
        <v>274397.2</v>
      </c>
      <c r="G24" s="38">
        <v>229030.96</v>
      </c>
      <c r="H24" s="39">
        <v>419574</v>
      </c>
      <c r="I24" s="26">
        <f t="shared" si="3"/>
        <v>1381854.56</v>
      </c>
      <c r="J24" s="27"/>
    </row>
    <row r="25" spans="2:10" s="22" customFormat="1" ht="18" customHeight="1" x14ac:dyDescent="0.3">
      <c r="B25" s="32" t="s">
        <v>29</v>
      </c>
      <c r="C25" s="40">
        <f t="shared" ref="C25:H25" si="4">SUM(C26:C34)</f>
        <v>0</v>
      </c>
      <c r="D25" s="33">
        <f t="shared" si="4"/>
        <v>1220961.71</v>
      </c>
      <c r="E25" s="33">
        <f t="shared" si="4"/>
        <v>128279.01000000001</v>
      </c>
      <c r="F25" s="33">
        <f t="shared" si="4"/>
        <v>1204421.8700000001</v>
      </c>
      <c r="G25" s="33">
        <f t="shared" si="4"/>
        <v>122495.25</v>
      </c>
      <c r="H25" s="34">
        <f t="shared" si="4"/>
        <v>34445.31</v>
      </c>
      <c r="I25" s="35">
        <f>SUM(C25:H25)</f>
        <v>2710603.15</v>
      </c>
      <c r="J25" s="20"/>
    </row>
    <row r="26" spans="2:10" ht="18" customHeight="1" x14ac:dyDescent="0.3">
      <c r="B26" s="23" t="s">
        <v>30</v>
      </c>
      <c r="C26" s="28">
        <v>0</v>
      </c>
      <c r="D26" s="36">
        <v>50375.28</v>
      </c>
      <c r="E26" s="36">
        <v>25414.33</v>
      </c>
      <c r="F26" s="28">
        <v>0</v>
      </c>
      <c r="G26" s="36">
        <v>93981.28</v>
      </c>
      <c r="H26" s="26">
        <v>17994</v>
      </c>
      <c r="I26" s="26">
        <f>SUM(C26:H26)</f>
        <v>187764.89</v>
      </c>
      <c r="J26" s="27"/>
    </row>
    <row r="27" spans="2:10" ht="18" customHeight="1" x14ac:dyDescent="0.3">
      <c r="B27" s="23" t="s">
        <v>31</v>
      </c>
      <c r="C27" s="28">
        <v>0</v>
      </c>
      <c r="D27" s="28">
        <v>0</v>
      </c>
      <c r="E27" s="28">
        <v>0</v>
      </c>
      <c r="F27" s="28">
        <v>0</v>
      </c>
      <c r="G27" s="28">
        <v>640</v>
      </c>
      <c r="H27" s="29">
        <v>0</v>
      </c>
      <c r="I27" s="26">
        <f t="shared" ref="I27:I34" si="5">SUM(C27:H27)</f>
        <v>640</v>
      </c>
      <c r="J27" s="27"/>
    </row>
    <row r="28" spans="2:10" ht="18" customHeight="1" x14ac:dyDescent="0.3">
      <c r="B28" s="23" t="s">
        <v>32</v>
      </c>
      <c r="C28" s="28">
        <v>0</v>
      </c>
      <c r="D28" s="36">
        <v>59911.95</v>
      </c>
      <c r="E28" s="36">
        <v>11800</v>
      </c>
      <c r="F28" s="36">
        <v>39787.24</v>
      </c>
      <c r="G28" s="36">
        <v>5800.05</v>
      </c>
      <c r="H28" s="26">
        <v>0</v>
      </c>
      <c r="I28" s="26">
        <f t="shared" si="5"/>
        <v>117299.24</v>
      </c>
      <c r="J28" s="27"/>
    </row>
    <row r="29" spans="2:10" ht="18" customHeight="1" x14ac:dyDescent="0.3">
      <c r="B29" s="23" t="s">
        <v>33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9">
        <v>0</v>
      </c>
      <c r="I29" s="26">
        <f t="shared" si="5"/>
        <v>0</v>
      </c>
      <c r="J29" s="27"/>
    </row>
    <row r="30" spans="2:10" ht="18" customHeight="1" x14ac:dyDescent="0.3">
      <c r="B30" s="23" t="s">
        <v>34</v>
      </c>
      <c r="C30" s="28">
        <v>0</v>
      </c>
      <c r="D30" s="28">
        <v>0</v>
      </c>
      <c r="E30" s="36">
        <v>51212</v>
      </c>
      <c r="F30" s="28">
        <v>0</v>
      </c>
      <c r="G30" s="28">
        <v>0</v>
      </c>
      <c r="H30" s="29">
        <v>0</v>
      </c>
      <c r="I30" s="26">
        <f t="shared" si="5"/>
        <v>51212</v>
      </c>
      <c r="J30" s="27"/>
    </row>
    <row r="31" spans="2:10" ht="18" customHeight="1" x14ac:dyDescent="0.3">
      <c r="B31" s="23" t="s">
        <v>35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9">
        <v>0</v>
      </c>
      <c r="I31" s="26">
        <f t="shared" si="5"/>
        <v>0</v>
      </c>
      <c r="J31" s="27"/>
    </row>
    <row r="32" spans="2:10" ht="18" customHeight="1" x14ac:dyDescent="0.3">
      <c r="B32" s="23" t="s">
        <v>36</v>
      </c>
      <c r="C32" s="28">
        <v>0</v>
      </c>
      <c r="D32" s="36">
        <v>1050000</v>
      </c>
      <c r="E32" s="28">
        <v>0</v>
      </c>
      <c r="F32" s="38">
        <v>1050000</v>
      </c>
      <c r="G32" s="38">
        <v>7830.48</v>
      </c>
      <c r="H32" s="39">
        <v>0</v>
      </c>
      <c r="I32" s="26">
        <f t="shared" si="5"/>
        <v>2107830.48</v>
      </c>
      <c r="J32" s="27"/>
    </row>
    <row r="33" spans="2:10" ht="18" customHeight="1" x14ac:dyDescent="0.3">
      <c r="B33" s="41" t="s">
        <v>37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v>0</v>
      </c>
      <c r="I33" s="26">
        <f t="shared" si="5"/>
        <v>0</v>
      </c>
      <c r="J33" s="27"/>
    </row>
    <row r="34" spans="2:10" ht="18" customHeight="1" x14ac:dyDescent="0.3">
      <c r="B34" s="23" t="s">
        <v>38</v>
      </c>
      <c r="C34" s="37">
        <v>0</v>
      </c>
      <c r="D34" s="36">
        <v>60674.48</v>
      </c>
      <c r="E34" s="36">
        <v>39852.68</v>
      </c>
      <c r="F34" s="38">
        <v>114634.63</v>
      </c>
      <c r="G34" s="38">
        <v>14243.44</v>
      </c>
      <c r="H34" s="39">
        <v>16451.310000000001</v>
      </c>
      <c r="I34" s="26">
        <f t="shared" si="5"/>
        <v>245856.54</v>
      </c>
      <c r="J34" s="27"/>
    </row>
    <row r="35" spans="2:10" s="22" customFormat="1" ht="18" customHeight="1" x14ac:dyDescent="0.3">
      <c r="B35" s="32" t="s">
        <v>39</v>
      </c>
      <c r="C35" s="40">
        <f t="shared" ref="C35:H35" si="6">SUM(C36:C44)</f>
        <v>0</v>
      </c>
      <c r="D35" s="33">
        <f t="shared" si="6"/>
        <v>68569.36</v>
      </c>
      <c r="E35" s="33">
        <f t="shared" si="6"/>
        <v>340007.45</v>
      </c>
      <c r="F35" s="33">
        <f t="shared" si="6"/>
        <v>43820.160000000003</v>
      </c>
      <c r="G35" s="40">
        <f t="shared" si="6"/>
        <v>0</v>
      </c>
      <c r="H35" s="42">
        <f t="shared" si="6"/>
        <v>0</v>
      </c>
      <c r="I35" s="35">
        <f>SUM(C35:H35)</f>
        <v>452396.97</v>
      </c>
      <c r="J35" s="20"/>
    </row>
    <row r="36" spans="2:10" ht="18" customHeight="1" x14ac:dyDescent="0.3">
      <c r="B36" s="23" t="s">
        <v>40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9">
        <v>0</v>
      </c>
      <c r="I36" s="29">
        <f>SUM(C36:H36)</f>
        <v>0</v>
      </c>
      <c r="J36" s="43"/>
    </row>
    <row r="37" spans="2:10" s="44" customFormat="1" ht="18" customHeight="1" x14ac:dyDescent="0.3">
      <c r="B37" s="23" t="s">
        <v>41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9">
        <v>0</v>
      </c>
      <c r="I37" s="29">
        <f t="shared" ref="I37:I44" si="7">SUM(C37:H37)</f>
        <v>0</v>
      </c>
      <c r="J37" s="43"/>
    </row>
    <row r="38" spans="2:10" s="44" customFormat="1" ht="18" customHeight="1" x14ac:dyDescent="0.3">
      <c r="B38" s="23" t="s">
        <v>42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v>0</v>
      </c>
      <c r="I38" s="29">
        <f t="shared" si="7"/>
        <v>0</v>
      </c>
      <c r="J38" s="43"/>
    </row>
    <row r="39" spans="2:10" s="44" customFormat="1" ht="18" customHeight="1" x14ac:dyDescent="0.3">
      <c r="B39" s="23" t="s">
        <v>43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v>0</v>
      </c>
      <c r="I39" s="29">
        <f t="shared" si="7"/>
        <v>0</v>
      </c>
      <c r="J39" s="43"/>
    </row>
    <row r="40" spans="2:10" s="44" customFormat="1" ht="18" customHeight="1" x14ac:dyDescent="0.3">
      <c r="B40" s="23" t="s">
        <v>44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9">
        <v>0</v>
      </c>
      <c r="I40" s="29">
        <f t="shared" si="7"/>
        <v>0</v>
      </c>
      <c r="J40" s="43"/>
    </row>
    <row r="41" spans="2:10" s="44" customFormat="1" ht="18" customHeight="1" x14ac:dyDescent="0.3">
      <c r="B41" s="41" t="s">
        <v>45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v>0</v>
      </c>
      <c r="I41" s="29">
        <f t="shared" si="7"/>
        <v>0</v>
      </c>
      <c r="J41" s="43"/>
    </row>
    <row r="42" spans="2:10" ht="18" customHeight="1" x14ac:dyDescent="0.3">
      <c r="B42" s="41" t="s">
        <v>46</v>
      </c>
      <c r="C42" s="28">
        <v>0</v>
      </c>
      <c r="D42" s="29">
        <v>68569.36</v>
      </c>
      <c r="E42" s="29">
        <v>340007.45</v>
      </c>
      <c r="F42" s="29">
        <v>43820.160000000003</v>
      </c>
      <c r="G42" s="29">
        <v>0</v>
      </c>
      <c r="H42" s="43">
        <v>0</v>
      </c>
      <c r="I42" s="29">
        <f t="shared" si="7"/>
        <v>452396.97</v>
      </c>
      <c r="J42" s="43"/>
    </row>
    <row r="43" spans="2:10" ht="18" customHeight="1" x14ac:dyDescent="0.3">
      <c r="B43" s="23" t="s">
        <v>47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v>0</v>
      </c>
      <c r="I43" s="29">
        <f t="shared" si="7"/>
        <v>0</v>
      </c>
      <c r="J43" s="43"/>
    </row>
    <row r="44" spans="2:10" ht="18" customHeight="1" x14ac:dyDescent="0.3">
      <c r="B44" s="23" t="s">
        <v>48</v>
      </c>
      <c r="C44" s="37">
        <v>0</v>
      </c>
      <c r="D44" s="37">
        <v>0</v>
      </c>
      <c r="E44" s="28">
        <v>0</v>
      </c>
      <c r="F44" s="28">
        <v>0</v>
      </c>
      <c r="G44" s="28">
        <v>0</v>
      </c>
      <c r="H44" s="29">
        <v>0</v>
      </c>
      <c r="I44" s="29">
        <f t="shared" si="7"/>
        <v>0</v>
      </c>
      <c r="J44" s="43"/>
    </row>
    <row r="45" spans="2:10" ht="18" customHeight="1" x14ac:dyDescent="0.3">
      <c r="B45" s="32" t="s">
        <v>49</v>
      </c>
      <c r="C45" s="40">
        <f>SUM(C46:C52)</f>
        <v>0</v>
      </c>
      <c r="D45" s="40">
        <f t="shared" ref="D45:E45" si="8">SUM(D46:D52)</f>
        <v>0</v>
      </c>
      <c r="E45" s="40">
        <f t="shared" si="8"/>
        <v>0</v>
      </c>
      <c r="F45" s="40">
        <f>SUM(F46:F52)</f>
        <v>0</v>
      </c>
      <c r="G45" s="40">
        <f>SUM(G46:G52)</f>
        <v>0</v>
      </c>
      <c r="H45" s="42">
        <f>SUM(H46:H52)</f>
        <v>0</v>
      </c>
      <c r="I45" s="42">
        <f>SUM(C45:G45)</f>
        <v>0</v>
      </c>
      <c r="J45" s="45"/>
    </row>
    <row r="46" spans="2:10" ht="18" customHeight="1" x14ac:dyDescent="0.3">
      <c r="B46" s="46" t="s">
        <v>50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9">
        <v>0</v>
      </c>
      <c r="I46" s="29">
        <f>SUM(C46:H46)</f>
        <v>0</v>
      </c>
      <c r="J46" s="43"/>
    </row>
    <row r="47" spans="2:10" ht="18" customHeight="1" x14ac:dyDescent="0.3">
      <c r="B47" s="23" t="s">
        <v>51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v>0</v>
      </c>
      <c r="I47" s="29">
        <f t="shared" ref="I47:I52" si="9">SUM(C47:H47)</f>
        <v>0</v>
      </c>
      <c r="J47" s="43"/>
    </row>
    <row r="48" spans="2:10" ht="18" customHeight="1" x14ac:dyDescent="0.3">
      <c r="B48" s="23" t="s">
        <v>52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v>0</v>
      </c>
      <c r="I48" s="29">
        <f t="shared" si="9"/>
        <v>0</v>
      </c>
      <c r="J48" s="43"/>
    </row>
    <row r="49" spans="2:10" ht="18" customHeight="1" x14ac:dyDescent="0.3">
      <c r="B49" s="23" t="s">
        <v>53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v>0</v>
      </c>
      <c r="I49" s="29">
        <f t="shared" si="9"/>
        <v>0</v>
      </c>
      <c r="J49" s="43"/>
    </row>
    <row r="50" spans="2:10" ht="18" customHeight="1" x14ac:dyDescent="0.3">
      <c r="B50" s="23" t="s">
        <v>54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9">
        <v>0</v>
      </c>
      <c r="I50" s="29">
        <f t="shared" si="9"/>
        <v>0</v>
      </c>
      <c r="J50" s="43"/>
    </row>
    <row r="51" spans="2:10" ht="18" customHeight="1" x14ac:dyDescent="0.3">
      <c r="B51" s="23" t="s">
        <v>55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9">
        <v>0</v>
      </c>
      <c r="I51" s="29">
        <f t="shared" si="9"/>
        <v>0</v>
      </c>
      <c r="J51" s="43"/>
    </row>
    <row r="52" spans="2:10" ht="18" customHeight="1" x14ac:dyDescent="0.3">
      <c r="B52" s="47" t="s">
        <v>56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9">
        <v>0</v>
      </c>
      <c r="I52" s="49">
        <f t="shared" si="9"/>
        <v>0</v>
      </c>
      <c r="J52" s="43"/>
    </row>
    <row r="53" spans="2:10" s="22" customFormat="1" ht="21.75" customHeight="1" x14ac:dyDescent="0.3">
      <c r="B53" s="16" t="s">
        <v>57</v>
      </c>
      <c r="C53" s="50">
        <f t="shared" ref="C53:H53" si="10">SUM(C54:C64)</f>
        <v>0</v>
      </c>
      <c r="D53" s="50">
        <f t="shared" si="10"/>
        <v>0</v>
      </c>
      <c r="E53" s="51">
        <f t="shared" si="10"/>
        <v>96024.39</v>
      </c>
      <c r="F53" s="51">
        <f t="shared" si="10"/>
        <v>0</v>
      </c>
      <c r="G53" s="51">
        <f t="shared" si="10"/>
        <v>240300.98</v>
      </c>
      <c r="H53" s="51">
        <f t="shared" si="10"/>
        <v>0</v>
      </c>
      <c r="I53" s="19">
        <f>SUM(C53:H53)</f>
        <v>336325.37</v>
      </c>
      <c r="J53" s="20"/>
    </row>
    <row r="54" spans="2:10" ht="18" customHeight="1" x14ac:dyDescent="0.3">
      <c r="B54" s="41" t="s">
        <v>58</v>
      </c>
      <c r="C54" s="28">
        <v>0</v>
      </c>
      <c r="D54" s="28">
        <v>0</v>
      </c>
      <c r="E54" s="29">
        <v>96024.39</v>
      </c>
      <c r="F54" s="28">
        <v>0</v>
      </c>
      <c r="G54" s="36">
        <v>200003.98</v>
      </c>
      <c r="H54" s="29">
        <v>0</v>
      </c>
      <c r="I54" s="26">
        <f>SUM(C54:H54)</f>
        <v>296028.37</v>
      </c>
      <c r="J54" s="27"/>
    </row>
    <row r="55" spans="2:10" ht="18" customHeight="1" x14ac:dyDescent="0.3">
      <c r="B55" s="41" t="s">
        <v>59</v>
      </c>
      <c r="C55" s="28">
        <v>0</v>
      </c>
      <c r="D55" s="28">
        <v>0</v>
      </c>
      <c r="E55" s="28">
        <v>0</v>
      </c>
      <c r="F55" s="28">
        <v>0</v>
      </c>
      <c r="G55" s="36">
        <v>40297</v>
      </c>
      <c r="H55" s="29">
        <v>0</v>
      </c>
      <c r="I55" s="26">
        <f t="shared" ref="I55:I69" si="11">SUM(C55:H55)</f>
        <v>40297</v>
      </c>
      <c r="J55" s="27"/>
    </row>
    <row r="56" spans="2:10" ht="18" customHeight="1" x14ac:dyDescent="0.3">
      <c r="B56" s="23" t="s">
        <v>60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v>0</v>
      </c>
      <c r="I56" s="26">
        <f t="shared" si="11"/>
        <v>0</v>
      </c>
      <c r="J56" s="27"/>
    </row>
    <row r="57" spans="2:10" ht="18" customHeight="1" x14ac:dyDescent="0.3">
      <c r="B57" s="23" t="s">
        <v>61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v>0</v>
      </c>
      <c r="I57" s="26">
        <f t="shared" si="11"/>
        <v>0</v>
      </c>
      <c r="J57" s="27"/>
    </row>
    <row r="58" spans="2:10" ht="18" customHeight="1" x14ac:dyDescent="0.3">
      <c r="B58" s="41" t="s">
        <v>62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v>0</v>
      </c>
      <c r="I58" s="26">
        <f t="shared" si="11"/>
        <v>0</v>
      </c>
      <c r="J58" s="27"/>
    </row>
    <row r="59" spans="2:10" ht="18" customHeight="1" x14ac:dyDescent="0.3">
      <c r="B59" s="41" t="s">
        <v>63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v>0</v>
      </c>
      <c r="I59" s="26">
        <f t="shared" si="11"/>
        <v>0</v>
      </c>
      <c r="J59" s="27"/>
    </row>
    <row r="60" spans="2:10" ht="18" customHeight="1" x14ac:dyDescent="0.3">
      <c r="B60" s="41" t="s">
        <v>64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9">
        <v>0</v>
      </c>
      <c r="I60" s="26">
        <f t="shared" si="11"/>
        <v>0</v>
      </c>
      <c r="J60" s="27"/>
    </row>
    <row r="61" spans="2:10" ht="18" customHeight="1" x14ac:dyDescent="0.3">
      <c r="B61" s="41" t="s">
        <v>65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v>0</v>
      </c>
      <c r="I61" s="26">
        <f t="shared" si="11"/>
        <v>0</v>
      </c>
      <c r="J61" s="27"/>
    </row>
    <row r="62" spans="2:10" ht="18" customHeight="1" x14ac:dyDescent="0.3">
      <c r="B62" s="23" t="s">
        <v>66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9">
        <v>0</v>
      </c>
      <c r="I62" s="26">
        <f t="shared" si="11"/>
        <v>0</v>
      </c>
      <c r="J62" s="27"/>
    </row>
    <row r="63" spans="2:10" ht="18" customHeight="1" x14ac:dyDescent="0.3">
      <c r="B63" s="41" t="s">
        <v>67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9">
        <v>0</v>
      </c>
      <c r="I63" s="26">
        <f t="shared" si="11"/>
        <v>0</v>
      </c>
      <c r="J63" s="27"/>
    </row>
    <row r="64" spans="2:10" ht="18" customHeight="1" x14ac:dyDescent="0.3">
      <c r="B64" s="23" t="s">
        <v>68</v>
      </c>
      <c r="C64" s="37">
        <v>0</v>
      </c>
      <c r="D64" s="37">
        <v>0</v>
      </c>
      <c r="E64" s="28">
        <v>0</v>
      </c>
      <c r="F64" s="28">
        <v>0</v>
      </c>
      <c r="G64" s="28">
        <v>0</v>
      </c>
      <c r="H64" s="29">
        <v>0</v>
      </c>
      <c r="I64" s="26">
        <f t="shared" si="11"/>
        <v>0</v>
      </c>
      <c r="J64" s="27"/>
    </row>
    <row r="65" spans="2:10" ht="18" customHeight="1" x14ac:dyDescent="0.3">
      <c r="B65" s="32" t="s">
        <v>69</v>
      </c>
      <c r="C65" s="40">
        <f>SUM(C66:C69)</f>
        <v>0</v>
      </c>
      <c r="D65" s="40">
        <f>SUM(D66:D69)</f>
        <v>0</v>
      </c>
      <c r="E65" s="40">
        <v>0</v>
      </c>
      <c r="F65" s="40">
        <v>0</v>
      </c>
      <c r="G65" s="40">
        <f>SUM(G66:G69)</f>
        <v>0</v>
      </c>
      <c r="H65" s="42">
        <f>SUM(H66:H69)</f>
        <v>0</v>
      </c>
      <c r="I65" s="42">
        <f>SUM(C65:F65)</f>
        <v>0</v>
      </c>
      <c r="J65" s="45"/>
    </row>
    <row r="66" spans="2:10" ht="18" customHeight="1" x14ac:dyDescent="0.3">
      <c r="B66" s="23" t="s">
        <v>70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9">
        <v>0</v>
      </c>
      <c r="I66" s="26">
        <f>SUM(C66:H66)</f>
        <v>0</v>
      </c>
      <c r="J66" s="27"/>
    </row>
    <row r="67" spans="2:10" ht="18" customHeight="1" x14ac:dyDescent="0.3">
      <c r="B67" s="41" t="s">
        <v>71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9">
        <v>0</v>
      </c>
      <c r="I67" s="26">
        <f t="shared" si="11"/>
        <v>0</v>
      </c>
      <c r="J67" s="27"/>
    </row>
    <row r="68" spans="2:10" ht="18" customHeight="1" x14ac:dyDescent="0.3">
      <c r="B68" s="23" t="s">
        <v>72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9">
        <v>0</v>
      </c>
      <c r="I68" s="26">
        <f t="shared" si="11"/>
        <v>0</v>
      </c>
      <c r="J68" s="27"/>
    </row>
    <row r="69" spans="2:10" ht="18" customHeight="1" x14ac:dyDescent="0.3">
      <c r="B69" s="23" t="s">
        <v>73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9">
        <v>0</v>
      </c>
      <c r="I69" s="26">
        <f t="shared" si="11"/>
        <v>0</v>
      </c>
      <c r="J69" s="27"/>
    </row>
    <row r="70" spans="2:10" ht="18" customHeight="1" x14ac:dyDescent="0.3">
      <c r="B70" s="52" t="s">
        <v>74</v>
      </c>
      <c r="C70" s="53">
        <f>SUM(C71:C75)</f>
        <v>0</v>
      </c>
      <c r="D70" s="40">
        <f>SUM(D71:D75)</f>
        <v>0</v>
      </c>
      <c r="E70" s="40">
        <v>0</v>
      </c>
      <c r="F70" s="40">
        <v>0</v>
      </c>
      <c r="G70" s="40">
        <f>SUM(G71:G75)</f>
        <v>0</v>
      </c>
      <c r="H70" s="42">
        <f>SUM(H71:H75)</f>
        <v>0</v>
      </c>
      <c r="I70" s="42">
        <f>SUM(C70:F70)</f>
        <v>0</v>
      </c>
      <c r="J70" s="45"/>
    </row>
    <row r="71" spans="2:10" ht="18" customHeight="1" x14ac:dyDescent="0.3">
      <c r="B71" s="23" t="s">
        <v>75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9">
        <v>0</v>
      </c>
      <c r="I71" s="26">
        <f>SUM(C71:H71)</f>
        <v>0</v>
      </c>
      <c r="J71" s="27"/>
    </row>
    <row r="72" spans="2:10" ht="18" customHeight="1" x14ac:dyDescent="0.3">
      <c r="B72" s="23" t="s">
        <v>76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9">
        <v>0</v>
      </c>
      <c r="I72" s="26">
        <f t="shared" ref="I72:I75" si="12">SUM(C72:H72)</f>
        <v>0</v>
      </c>
      <c r="J72" s="27"/>
    </row>
    <row r="73" spans="2:10" ht="18" customHeight="1" x14ac:dyDescent="0.3">
      <c r="B73" s="23" t="s">
        <v>77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9">
        <v>0</v>
      </c>
      <c r="I73" s="26">
        <f t="shared" si="12"/>
        <v>0</v>
      </c>
      <c r="J73" s="27"/>
    </row>
    <row r="74" spans="2:10" ht="18" customHeight="1" x14ac:dyDescent="0.3">
      <c r="B74" s="23" t="s">
        <v>78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9">
        <v>0</v>
      </c>
      <c r="I74" s="26">
        <f t="shared" si="12"/>
        <v>0</v>
      </c>
      <c r="J74" s="27"/>
    </row>
    <row r="75" spans="2:10" ht="18" customHeight="1" x14ac:dyDescent="0.3">
      <c r="B75" s="23" t="s">
        <v>79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9">
        <v>0</v>
      </c>
      <c r="I75" s="26">
        <f t="shared" si="12"/>
        <v>0</v>
      </c>
      <c r="J75" s="27"/>
    </row>
    <row r="76" spans="2:10" ht="18" customHeight="1" x14ac:dyDescent="0.3">
      <c r="B76" s="32" t="s">
        <v>80</v>
      </c>
      <c r="C76" s="40">
        <f>SUM(C77:C80)</f>
        <v>0</v>
      </c>
      <c r="D76" s="40">
        <f>SUM(D77:D80)</f>
        <v>0</v>
      </c>
      <c r="E76" s="40">
        <v>0</v>
      </c>
      <c r="F76" s="40">
        <v>0</v>
      </c>
      <c r="G76" s="40">
        <f>SUM(G77:G80)</f>
        <v>0</v>
      </c>
      <c r="H76" s="42">
        <f>SUM(H77:H80)</f>
        <v>0</v>
      </c>
      <c r="I76" s="42">
        <f>SUM(C76:F76)</f>
        <v>0</v>
      </c>
      <c r="J76" s="45"/>
    </row>
    <row r="77" spans="2:10" ht="18" customHeight="1" x14ac:dyDescent="0.3">
      <c r="B77" s="23" t="s">
        <v>81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9">
        <v>0</v>
      </c>
      <c r="I77" s="29">
        <f>SUM(C77:H77)</f>
        <v>0</v>
      </c>
      <c r="J77" s="43"/>
    </row>
    <row r="78" spans="2:10" ht="18" customHeight="1" x14ac:dyDescent="0.3">
      <c r="B78" s="23" t="s">
        <v>82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9">
        <v>0</v>
      </c>
      <c r="I78" s="29">
        <f t="shared" ref="I78:I79" si="13">SUM(C78:H78)</f>
        <v>0</v>
      </c>
      <c r="J78" s="43"/>
    </row>
    <row r="79" spans="2:10" ht="18" customHeight="1" x14ac:dyDescent="0.3">
      <c r="B79" s="23" t="s">
        <v>83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9">
        <v>0</v>
      </c>
      <c r="I79" s="29">
        <f t="shared" si="13"/>
        <v>0</v>
      </c>
      <c r="J79" s="43"/>
    </row>
    <row r="80" spans="2:10" ht="18" customHeight="1" x14ac:dyDescent="0.3">
      <c r="B80" s="23" t="s">
        <v>84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9">
        <v>0</v>
      </c>
      <c r="I80" s="29">
        <f>SUM(C80:H80)</f>
        <v>0</v>
      </c>
      <c r="J80" s="43"/>
    </row>
    <row r="81" spans="2:11" ht="18" customHeight="1" x14ac:dyDescent="0.3">
      <c r="B81" s="54" t="s">
        <v>85</v>
      </c>
      <c r="C81" s="55">
        <f>C53+C35+C25+C15+C9</f>
        <v>4277859.6100000003</v>
      </c>
      <c r="D81" s="55">
        <f>D53+D35+D25+D15+D9</f>
        <v>6289109.7700000005</v>
      </c>
      <c r="E81" s="55">
        <f>+E53+E35+E25+E15+E9</f>
        <v>5619597.3799999999</v>
      </c>
      <c r="F81" s="55">
        <f>+F53+F35+F25+F15+F9</f>
        <v>6655144.3500000006</v>
      </c>
      <c r="G81" s="55">
        <f>+G53+G35+G25+G15+G9</f>
        <v>7874605.6399999997</v>
      </c>
      <c r="H81" s="56">
        <f>+H53+H35+H25+H15+H9</f>
        <v>5154104.74</v>
      </c>
      <c r="I81" s="56">
        <f>I53+I35+I25+I15+I9</f>
        <v>35870421.490000002</v>
      </c>
      <c r="J81" s="57"/>
    </row>
    <row r="82" spans="2:11" ht="18" customHeight="1" x14ac:dyDescent="0.3">
      <c r="B82" s="96" t="s">
        <v>86</v>
      </c>
      <c r="C82" s="97"/>
      <c r="D82" s="97"/>
      <c r="E82" s="97"/>
      <c r="F82" s="97"/>
      <c r="G82" s="97"/>
      <c r="H82" s="97"/>
      <c r="I82" s="98"/>
      <c r="J82" s="58"/>
    </row>
    <row r="83" spans="2:11" s="22" customFormat="1" ht="6" customHeight="1" x14ac:dyDescent="0.3">
      <c r="B83" s="99"/>
      <c r="C83" s="100"/>
      <c r="D83" s="100"/>
      <c r="E83" s="100"/>
      <c r="F83" s="100"/>
      <c r="G83" s="100"/>
      <c r="H83" s="100"/>
      <c r="I83" s="101"/>
      <c r="J83" s="58"/>
    </row>
    <row r="84" spans="2:11" s="22" customFormat="1" ht="18" customHeight="1" x14ac:dyDescent="0.3">
      <c r="B84" s="16" t="s">
        <v>87</v>
      </c>
      <c r="C84" s="59">
        <f>SUM(C85:C86)</f>
        <v>0</v>
      </c>
      <c r="D84" s="59">
        <f>SUM(D85)</f>
        <v>0</v>
      </c>
      <c r="E84" s="59">
        <f>SUM(E85)</f>
        <v>0</v>
      </c>
      <c r="F84" s="59">
        <f>SUM(F85)</f>
        <v>0</v>
      </c>
      <c r="G84" s="59">
        <f>SUM(G85)</f>
        <v>0</v>
      </c>
      <c r="H84" s="60">
        <f>SUM(H85)</f>
        <v>0</v>
      </c>
      <c r="I84" s="60">
        <f>SUM(C84:D84)</f>
        <v>0</v>
      </c>
      <c r="J84" s="61"/>
    </row>
    <row r="85" spans="2:11" ht="18" customHeight="1" x14ac:dyDescent="0.3">
      <c r="B85" s="41" t="s">
        <v>88</v>
      </c>
      <c r="C85" s="62">
        <v>0</v>
      </c>
      <c r="D85" s="62">
        <v>0</v>
      </c>
      <c r="E85" s="62">
        <v>0</v>
      </c>
      <c r="F85" s="62">
        <v>0</v>
      </c>
      <c r="G85" s="62">
        <v>0</v>
      </c>
      <c r="H85" s="63">
        <v>0</v>
      </c>
      <c r="I85" s="29">
        <f>SUM(C85:H85)</f>
        <v>0</v>
      </c>
      <c r="J85" s="43"/>
    </row>
    <row r="86" spans="2:11" ht="18" customHeight="1" x14ac:dyDescent="0.3">
      <c r="B86" s="23" t="s">
        <v>89</v>
      </c>
      <c r="C86" s="64">
        <v>0</v>
      </c>
      <c r="D86" s="62">
        <v>0</v>
      </c>
      <c r="E86" s="62">
        <v>0</v>
      </c>
      <c r="F86" s="62">
        <v>0</v>
      </c>
      <c r="G86" s="62">
        <v>0</v>
      </c>
      <c r="H86" s="63">
        <v>0</v>
      </c>
      <c r="I86" s="29">
        <f t="shared" ref="I86" si="14">SUM(C86:H86)</f>
        <v>0</v>
      </c>
      <c r="J86" s="43"/>
    </row>
    <row r="87" spans="2:11" s="22" customFormat="1" ht="18" customHeight="1" x14ac:dyDescent="0.3">
      <c r="B87" s="32" t="s">
        <v>90</v>
      </c>
      <c r="C87" s="65">
        <f>SUM(C88:C89)</f>
        <v>0</v>
      </c>
      <c r="D87" s="65">
        <f>SUM(D88)</f>
        <v>0</v>
      </c>
      <c r="E87" s="65">
        <f>SUM(E88)</f>
        <v>0</v>
      </c>
      <c r="F87" s="65">
        <f>SUM(F88)</f>
        <v>0</v>
      </c>
      <c r="G87" s="65">
        <f>SUM(G88)</f>
        <v>0</v>
      </c>
      <c r="H87" s="66">
        <f>SUM(H88)</f>
        <v>0</v>
      </c>
      <c r="I87" s="66">
        <f>SUM(C87:D87)</f>
        <v>0</v>
      </c>
      <c r="J87" s="61"/>
    </row>
    <row r="88" spans="2:11" ht="18" customHeight="1" x14ac:dyDescent="0.3">
      <c r="B88" s="41" t="s">
        <v>91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3">
        <v>0</v>
      </c>
      <c r="I88" s="29">
        <f t="shared" ref="I88:I91" si="15">SUM(C88:H88)</f>
        <v>0</v>
      </c>
      <c r="J88" s="43"/>
    </row>
    <row r="89" spans="2:11" ht="18" customHeight="1" x14ac:dyDescent="0.3">
      <c r="B89" s="41" t="s">
        <v>92</v>
      </c>
      <c r="C89" s="62">
        <v>0</v>
      </c>
      <c r="D89" s="62">
        <v>0</v>
      </c>
      <c r="E89" s="62">
        <v>0</v>
      </c>
      <c r="F89" s="62">
        <v>0</v>
      </c>
      <c r="G89" s="62">
        <v>0</v>
      </c>
      <c r="H89" s="63">
        <v>0</v>
      </c>
      <c r="I89" s="29">
        <f t="shared" si="15"/>
        <v>0</v>
      </c>
      <c r="J89" s="43"/>
    </row>
    <row r="90" spans="2:11" ht="18" customHeight="1" x14ac:dyDescent="0.3">
      <c r="B90" s="32" t="s">
        <v>93</v>
      </c>
      <c r="C90" s="65">
        <f t="shared" ref="C90:H90" si="16">SUM(C91)</f>
        <v>0</v>
      </c>
      <c r="D90" s="65">
        <f t="shared" si="16"/>
        <v>0</v>
      </c>
      <c r="E90" s="65">
        <f t="shared" si="16"/>
        <v>0</v>
      </c>
      <c r="F90" s="65">
        <f t="shared" si="16"/>
        <v>0</v>
      </c>
      <c r="G90" s="65">
        <f t="shared" si="16"/>
        <v>0</v>
      </c>
      <c r="H90" s="66">
        <f t="shared" si="16"/>
        <v>0</v>
      </c>
      <c r="I90" s="66">
        <f>SUM(C90:D90)</f>
        <v>0</v>
      </c>
      <c r="J90" s="61"/>
    </row>
    <row r="91" spans="2:11" ht="18" customHeight="1" x14ac:dyDescent="0.3">
      <c r="B91" s="67" t="s">
        <v>94</v>
      </c>
      <c r="C91" s="68">
        <v>0</v>
      </c>
      <c r="D91" s="68">
        <v>0</v>
      </c>
      <c r="E91" s="68">
        <v>0</v>
      </c>
      <c r="F91" s="68">
        <v>0</v>
      </c>
      <c r="G91" s="68">
        <v>0</v>
      </c>
      <c r="H91" s="69">
        <v>0</v>
      </c>
      <c r="I91" s="29">
        <f t="shared" si="15"/>
        <v>0</v>
      </c>
      <c r="J91" s="43"/>
    </row>
    <row r="92" spans="2:11" ht="18" customHeight="1" x14ac:dyDescent="0.3">
      <c r="B92" s="54" t="s">
        <v>95</v>
      </c>
      <c r="C92" s="70"/>
      <c r="D92" s="70"/>
      <c r="E92" s="70"/>
      <c r="F92" s="70"/>
      <c r="G92" s="70"/>
      <c r="H92" s="71"/>
      <c r="I92" s="72"/>
      <c r="J92" s="73"/>
    </row>
    <row r="93" spans="2:11" ht="9" customHeight="1" x14ac:dyDescent="0.3">
      <c r="B93" s="74"/>
      <c r="C93" s="75"/>
      <c r="D93" s="75"/>
      <c r="E93" s="75"/>
      <c r="F93" s="75"/>
      <c r="G93" s="75"/>
      <c r="H93" s="63"/>
      <c r="I93" s="76"/>
    </row>
    <row r="94" spans="2:11" ht="18" customHeight="1" x14ac:dyDescent="0.3">
      <c r="B94" s="77" t="s">
        <v>96</v>
      </c>
      <c r="C94" s="78">
        <f>C81+C92</f>
        <v>4277859.6100000003</v>
      </c>
      <c r="D94" s="78">
        <f>D81+D92</f>
        <v>6289109.7700000005</v>
      </c>
      <c r="E94" s="78">
        <f>+E81</f>
        <v>5619597.3799999999</v>
      </c>
      <c r="F94" s="78">
        <f>+F81</f>
        <v>6655144.3500000006</v>
      </c>
      <c r="G94" s="78">
        <f>+G81</f>
        <v>7874605.6399999997</v>
      </c>
      <c r="H94" s="79">
        <f>+H81</f>
        <v>5154104.74</v>
      </c>
      <c r="I94" s="79">
        <f>+I81+I92</f>
        <v>35870421.490000002</v>
      </c>
      <c r="J94" s="80"/>
      <c r="K94" s="81">
        <f>SUM(C94:H94)</f>
        <v>35870421.490000002</v>
      </c>
    </row>
    <row r="95" spans="2:11" x14ac:dyDescent="0.3">
      <c r="B95" t="s">
        <v>97</v>
      </c>
      <c r="K95" s="31"/>
    </row>
    <row r="96" spans="2:11" x14ac:dyDescent="0.3">
      <c r="D96" s="81"/>
      <c r="E96" s="81"/>
      <c r="F96" s="81"/>
      <c r="G96" s="81"/>
      <c r="H96" s="82"/>
      <c r="I96" s="82"/>
      <c r="J96" s="82"/>
    </row>
    <row r="97" spans="2:21" x14ac:dyDescent="0.3">
      <c r="D97" s="83"/>
      <c r="E97" s="83"/>
      <c r="F97" s="83"/>
      <c r="G97" s="83"/>
    </row>
    <row r="98" spans="2:21" ht="22.5" customHeight="1" x14ac:dyDescent="0.3">
      <c r="D98" s="83"/>
      <c r="E98" s="83"/>
      <c r="F98" s="83"/>
      <c r="G98" s="83"/>
    </row>
    <row r="100" spans="2:21" x14ac:dyDescent="0.3">
      <c r="B100" s="84" t="s">
        <v>98</v>
      </c>
      <c r="D100" s="85"/>
      <c r="F100" s="90" t="s">
        <v>99</v>
      </c>
      <c r="G100" s="90"/>
      <c r="H100" s="90"/>
      <c r="I100" s="86"/>
      <c r="J100" s="86"/>
    </row>
    <row r="101" spans="2:21" x14ac:dyDescent="0.3">
      <c r="B101" s="87" t="s">
        <v>100</v>
      </c>
      <c r="F101" s="91" t="s">
        <v>101</v>
      </c>
      <c r="G101" s="91"/>
      <c r="H101" s="91"/>
    </row>
    <row r="105" spans="2:21" ht="10.5" customHeight="1" x14ac:dyDescent="0.3"/>
    <row r="107" spans="2:21" x14ac:dyDescent="0.3">
      <c r="B107" s="90" t="s">
        <v>102</v>
      </c>
      <c r="C107" s="90"/>
      <c r="D107" s="90"/>
      <c r="E107" s="90"/>
      <c r="F107" s="90"/>
      <c r="G107" s="90"/>
      <c r="H107" s="90"/>
      <c r="I107" s="90"/>
      <c r="J107" s="85"/>
    </row>
    <row r="108" spans="2:21" x14ac:dyDescent="0.3">
      <c r="B108" s="92" t="s">
        <v>103</v>
      </c>
      <c r="C108" s="92"/>
      <c r="D108" s="92"/>
      <c r="E108" s="92"/>
      <c r="F108" s="92"/>
      <c r="G108" s="92"/>
      <c r="H108" s="92"/>
      <c r="I108" s="92"/>
      <c r="J108" s="88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</row>
    <row r="111" spans="2:21" x14ac:dyDescent="0.3">
      <c r="B111" s="22"/>
      <c r="C111" s="85"/>
      <c r="D111" s="85"/>
      <c r="E111" s="85"/>
      <c r="F111" s="85"/>
      <c r="G111" s="85"/>
      <c r="H111" s="86"/>
    </row>
    <row r="112" spans="2:21" x14ac:dyDescent="0.3">
      <c r="I112" s="61"/>
      <c r="J112" s="61"/>
    </row>
  </sheetData>
  <mergeCells count="10">
    <mergeCell ref="F100:H100"/>
    <mergeCell ref="F101:H101"/>
    <mergeCell ref="B107:I107"/>
    <mergeCell ref="B108:I108"/>
    <mergeCell ref="B1:I1"/>
    <mergeCell ref="B2:I2"/>
    <mergeCell ref="B3:I3"/>
    <mergeCell ref="B4:I4"/>
    <mergeCell ref="B5:C5"/>
    <mergeCell ref="B82:I83"/>
  </mergeCells>
  <printOptions horizontalCentered="1"/>
  <pageMargins left="0.15748031496062992" right="0.27559055118110237" top="0.59055118110236227" bottom="3.937007874015748E-2" header="0.31496062992125984" footer="0.43307086614173229"/>
  <pageSetup paperSize="9" scale="56" orientation="landscape" r:id="rId1"/>
  <rowBreaks count="1" manualBreakCount="1"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2023</vt:lpstr>
      <vt:lpstr>'Junio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2023-07-04T20:33:25Z</dcterms:created>
  <dcterms:modified xsi:type="dcterms:W3CDTF">2023-07-05T12:46:27Z</dcterms:modified>
</cp:coreProperties>
</file>