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anchez\Desktop\ODAC\AASG\PRESUPUESTO\02 2022\Ejecuciones Presupuestarias\2022\Ejecuciones 2022\"/>
    </mc:Choice>
  </mc:AlternateContent>
  <xr:revisionPtr revIDLastSave="0" documentId="13_ncr:1_{2E86161F-FD78-4D9D-9F73-92887A9845A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ayo 2022" sheetId="1" r:id="rId1"/>
  </sheets>
  <externalReferences>
    <externalReference r:id="rId2"/>
  </externalReferences>
  <definedNames>
    <definedName name="_xlnm.Print_Area" localSheetId="0">'Mayo 2022'!$A$1:$I$109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75" i="1" l="1"/>
  <c r="I76" i="1"/>
  <c r="I92" i="1"/>
  <c r="I91" i="1"/>
  <c r="I90" i="1"/>
  <c r="I89" i="1"/>
  <c r="I88" i="1"/>
  <c r="I87" i="1"/>
  <c r="I86" i="1"/>
  <c r="I85" i="1"/>
  <c r="I81" i="1"/>
  <c r="I80" i="1"/>
  <c r="I79" i="1"/>
  <c r="I78" i="1"/>
  <c r="I77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5" i="1"/>
  <c r="I34" i="1"/>
  <c r="I33" i="1"/>
  <c r="I32" i="1"/>
  <c r="I31" i="1"/>
  <c r="I30" i="1"/>
  <c r="I29" i="1"/>
  <c r="I28" i="1"/>
  <c r="I27" i="1"/>
  <c r="I25" i="1"/>
  <c r="I24" i="1"/>
  <c r="I23" i="1"/>
  <c r="I22" i="1"/>
  <c r="I21" i="1"/>
  <c r="I20" i="1"/>
  <c r="I19" i="1"/>
  <c r="I18" i="1"/>
  <c r="I17" i="1"/>
  <c r="I16" i="1"/>
  <c r="I14" i="1"/>
  <c r="I13" i="1"/>
  <c r="I12" i="1"/>
  <c r="I11" i="1"/>
  <c r="I10" i="1"/>
  <c r="H54" i="1"/>
  <c r="I54" i="1" s="1"/>
  <c r="H36" i="1"/>
  <c r="I36" i="1" s="1"/>
  <c r="H26" i="1"/>
  <c r="H15" i="1"/>
  <c r="I15" i="1" s="1"/>
  <c r="H9" i="1"/>
  <c r="G54" i="1"/>
  <c r="G36" i="1"/>
  <c r="F36" i="1"/>
  <c r="G26" i="1"/>
  <c r="G15" i="1"/>
  <c r="G9" i="1"/>
  <c r="F26" i="1"/>
  <c r="F15" i="1"/>
  <c r="F11" i="1"/>
  <c r="F9" i="1" s="1"/>
  <c r="I26" i="1" l="1"/>
  <c r="H82" i="1"/>
  <c r="H95" i="1" s="1"/>
  <c r="I9" i="1"/>
  <c r="G82" i="1"/>
  <c r="F82" i="1"/>
  <c r="F95" i="1" s="1"/>
  <c r="E10" i="1"/>
  <c r="E54" i="1"/>
  <c r="D54" i="1"/>
  <c r="C54" i="1"/>
  <c r="E14" i="1"/>
  <c r="E36" i="1"/>
  <c r="E35" i="1"/>
  <c r="E26" i="1" s="1"/>
  <c r="C26" i="1"/>
  <c r="E24" i="1"/>
  <c r="E23" i="1"/>
  <c r="I82" i="1" l="1"/>
  <c r="G95" i="1"/>
  <c r="E20" i="1"/>
  <c r="E16" i="1"/>
  <c r="C15" i="1"/>
  <c r="D35" i="1"/>
  <c r="D29" i="1"/>
  <c r="D28" i="1"/>
  <c r="D27" i="1"/>
  <c r="D10" i="1"/>
  <c r="D25" i="1"/>
  <c r="D24" i="1"/>
  <c r="D21" i="1"/>
  <c r="D19" i="1"/>
  <c r="D18" i="1"/>
  <c r="D16" i="1"/>
  <c r="E15" i="1" l="1"/>
  <c r="E9" i="1"/>
  <c r="D15" i="1"/>
  <c r="D26" i="1"/>
  <c r="D36" i="1"/>
  <c r="C36" i="1"/>
  <c r="C9" i="1"/>
  <c r="E82" i="1" l="1"/>
  <c r="E95" i="1" s="1"/>
  <c r="D9" i="1"/>
  <c r="D82" i="1" l="1"/>
  <c r="D95" i="1" l="1"/>
  <c r="C82" i="1"/>
  <c r="I95" i="1" s="1"/>
  <c r="C95" i="1" l="1"/>
</calcChain>
</file>

<file path=xl/sharedStrings.xml><?xml version="1.0" encoding="utf-8"?>
<sst xmlns="http://schemas.openxmlformats.org/spreadsheetml/2006/main" count="105" uniqueCount="105">
  <si>
    <t>Ejecución de Gastos y Aplicaciones Financieras</t>
  </si>
  <si>
    <t>Detalles</t>
  </si>
  <si>
    <t>2-GASTOS</t>
  </si>
  <si>
    <t>2.1-REMUNERACIONES Y CONTRIBUCIONES</t>
  </si>
  <si>
    <t>2.1.1-REMUNERACIONES</t>
  </si>
  <si>
    <t>2.1.2-SOBRESUELDOS</t>
  </si>
  <si>
    <t>2.1.3-DIETAS Y GASTOS DE REPRESENTACIÓN</t>
  </si>
  <si>
    <t>2.1.5-CONTRIBUCIONES A LA SEGURIDAD SOCIAL</t>
  </si>
  <si>
    <t>2.2-CONTRATACIÓN DE SERVICIOS</t>
  </si>
  <si>
    <t>2.2.1-SERVICIOS BÁSICOS</t>
  </si>
  <si>
    <t>2.2.2-PUBLICIDAD, IMPRESIÓN Y ENCUADERNACIÓN</t>
  </si>
  <si>
    <t>2.2.3-VIÁTICOS</t>
  </si>
  <si>
    <t>2.2.4-TRANSPORTE Y ALMACENAJE</t>
  </si>
  <si>
    <t>2.2.5-ALQUILERES Y RENTAS</t>
  </si>
  <si>
    <t>2.2.6-SEGUROS</t>
  </si>
  <si>
    <t>2.2.7-SERVICIOS DE CONSERVACIÓN, REPARACIONES MENORES E INSTALACIONES TEMPORALES</t>
  </si>
  <si>
    <t>2.2.8-OTROS SERVICIOS NO INCLUIDOS EN CONCEPTOS ANTERIORES</t>
  </si>
  <si>
    <t>2.3-MATERIALES Y SUMINISTROS</t>
  </si>
  <si>
    <t>2.3.1-ALIMENTOS Y PRODUCTOS AGROFORESTALES</t>
  </si>
  <si>
    <t>2.3.9-PRODUCTOS Y ÚTILES VARIOS</t>
  </si>
  <si>
    <t>2.3.3-PRODUCTOS DE PAPEL, CARTÓN E IMPRESOS</t>
  </si>
  <si>
    <t>Organismo Dominicano de Acreditación - ODAC</t>
  </si>
  <si>
    <t>2.3.5-PRODUCTOS DE CUERO, CAUCHO Y PLÁSTICO</t>
  </si>
  <si>
    <t>En RD$</t>
  </si>
  <si>
    <t>Enero</t>
  </si>
  <si>
    <t>TOTAL</t>
  </si>
  <si>
    <t>2.3.2-TEXTILES Y VESTUARIOS</t>
  </si>
  <si>
    <t>2.3.4-PRODUCTOS FARMACEUTICOS</t>
  </si>
  <si>
    <t>2.3.7-COMBUSTIBLE, LUBRICANTES, PRODUCTOS QUIMICOS Y CON.</t>
  </si>
  <si>
    <t>2.4-TRANSFERENCIAS CORRIENTES</t>
  </si>
  <si>
    <t>2.4.1-TRANSFERENCIAS CORRIENTES AL SECTOR PRIVADO</t>
  </si>
  <si>
    <t>2.4.7-TRANSFERENCIAS CORRIENTES AL SECTOR EXTERNO</t>
  </si>
  <si>
    <t>2.6-BIENES MUEBLES, INMUEBLES E INTANGIBLES</t>
  </si>
  <si>
    <t>2.6.1-MOBILIARIOS Y EQUIPOS</t>
  </si>
  <si>
    <t>2.6.2-MOBILIARIO Y EQUIPO EDUCACIONAL Y RECREATIVO</t>
  </si>
  <si>
    <t>2.6.4-VEHICULOS Y EQUIPOS DE TRANSPORTE, TRACCION Y ELEVACION</t>
  </si>
  <si>
    <t>2.6.5-MAQUINARIAS, OTROS EQUIPOS Y HERRAMIENTAS</t>
  </si>
  <si>
    <t>2.6.6-EQUIPO DE DEFENSA Y SEGURIDAD</t>
  </si>
  <si>
    <t>2.6.9-EDIFICIOS, ESTRUCTURAS, TIERRAS, TERRENOS Y OBJ. VALOR</t>
  </si>
  <si>
    <t>Total Gastos</t>
  </si>
  <si>
    <t>4-APLICACIONES FINANCIERAS</t>
  </si>
  <si>
    <t>4.1-INCREMENTO DE ACTIVOS FINANCIEROS</t>
  </si>
  <si>
    <t>4.1.1-INCREMENTO DE ACTIVOS FINANCIEROS CORRIENTES</t>
  </si>
  <si>
    <t>4.2-DISMINUCION DE PASIVOS</t>
  </si>
  <si>
    <t>4.2.1-DISMINUCION DE PASIVOS CORRIENTES</t>
  </si>
  <si>
    <t>Total Aplicaciones Financieras</t>
  </si>
  <si>
    <t>TOTAL GASTOS Y APLICACIONES FINANCIERAS</t>
  </si>
  <si>
    <t xml:space="preserve">Nota: Gasto en etapa devengado. </t>
  </si>
  <si>
    <t>2.2.9-OTRAS CONTRATACIONES DE SERVICIOS</t>
  </si>
  <si>
    <t>2.1.4-GRATIFICACIONES Y BONIFICACIONES</t>
  </si>
  <si>
    <t>2.3.6-PRODUCTOS DE MINERALES, METALICOS Y NO METALICOS</t>
  </si>
  <si>
    <t>2.3.8-GASTOS QUE SE ASIGNARÁN DURANTE EL EJERCICIO (ART. 32 Y 33 LEY 423.06)</t>
  </si>
  <si>
    <t>2.4.2-TRANSFERENCIAS CORRIENTES AL GOBIERNO GENERAL NACIONAL</t>
  </si>
  <si>
    <t>2.4.3-TRANSFERENCIAS CORRIENTES A GOBIERNOS GENERALES LOCALES</t>
  </si>
  <si>
    <t>2.4.4-TRANSFERENCIAS CORRIENTES A EMPRESAS PUBLICAS NO FINANCIERAS</t>
  </si>
  <si>
    <t>2.4.5-TRANSFERENCIAS CORRIENTES A INSTITUCIONES PUBLICAS FINANCIERAS</t>
  </si>
  <si>
    <t>2.4.6 - SUBVENCIONES</t>
  </si>
  <si>
    <t>2.4.8 - TRANSFERENCIAS CORRIENTES A OTRAS INSTITUCIONES PÚBLICAS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</si>
  <si>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</si>
  <si>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</si>
  <si>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</si>
  <si>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NACIONAL</t>
  </si>
  <si>
    <t>2.5.3 - TRANSFERENCIAS DE CAPITAL A GOBIERNOS GENERALES LOCALES</t>
  </si>
  <si>
    <t>2.5.4 - TRANSFERENCIAS DE CAPITAL A EMPRESAS PÚBLICAS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</si>
  <si>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</si>
  <si>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</si>
  <si>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</si>
  <si>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2.6.3 - EQUIPO E INSTRUMENTAL, CINTÍFICO Y LABORATORIO</t>
  </si>
  <si>
    <t>2.6.7- ACTIVOS BIÓLOGICOS CULTIVABLES</t>
  </si>
  <si>
    <t>2.6.10 - TIERRAS Y TERRENOS</t>
  </si>
  <si>
    <t>2.6.11 - OBJETO DE VALOR</t>
  </si>
  <si>
    <t>2.7 - OBRAS</t>
  </si>
  <si>
    <t>2.7.1 - OBRAS EN EDIFICACIONES</t>
  </si>
  <si>
    <t>2.7.2 - INFRAESTRUCTURA</t>
  </si>
  <si>
    <t>2.7.3 - CONSTRUCCIONES EN BIENES CONCESIONADOS</t>
  </si>
  <si>
    <t>2.7.4 - GASTOS QUE LE ASIGNARÁN DURANTE EL EJERCICIO PARA INVERSIÓN (ART.32 Y 33 LEY 423-06)</t>
  </si>
  <si>
    <t>2.8 - ADQUISICIÓN DE ACTIVOS FINANCIEROS CON FINES DE POLÍTICA</t>
  </si>
  <si>
    <t>2.8.1 - CONCESIÓN DE PRESTAMOS</t>
  </si>
  <si>
    <t>2.8.2 - ADQUISICIÓN DE TÍTULOS VALORES REPRESENTATIVOS DE DEUDA</t>
  </si>
  <si>
    <t>2.8.3 - COMPRA DE ACCIONES Y PARTICIPACIONES DE CAPITAL</t>
  </si>
  <si>
    <t>2.8.4 - OBLIGACIONES NEGOCIALES</t>
  </si>
  <si>
    <t>2.8.5 – APORTES DE CAPITAL AL SECTOR PÚBLICO</t>
  </si>
  <si>
    <t>2.9 – GASTOS FINANCIEROS</t>
  </si>
  <si>
    <t>2.9.1 – INTERESES DE LA DEUDA PÚBLICA INTERNA</t>
  </si>
  <si>
    <t>2.9.2 – INTERESES DE LA DEUDA PÚBLICA EXTERNA</t>
  </si>
  <si>
    <t>2.9.3 – INTERESES DE LA DEUDA COMERCIAL</t>
  </si>
  <si>
    <t>2.9.4 – COMISIONES Y OTROS GASTOS BANCARIOS DE LA DEUDA PÚBLICA</t>
  </si>
  <si>
    <t>Director Ejecutivo</t>
  </si>
  <si>
    <t>4.1.2-INCREMENTO DE ACTIVOS FINANCIEROS NO CORRIENTES</t>
  </si>
  <si>
    <t>4.2.2-DISMINUCION DE PASIVOS NO CORRIENTES</t>
  </si>
  <si>
    <t>4.3-DISMINUCION DE FONDOS DE TERCEROS</t>
  </si>
  <si>
    <t>4.3.5-DISMINUCION DEPOSITOS FONDOS DE TERCEROS</t>
  </si>
  <si>
    <t>Angel David Taveras Difo</t>
  </si>
  <si>
    <t>Aura Migdalia Segura Matos</t>
  </si>
  <si>
    <t>Encargada Administrativa Financiera</t>
  </si>
  <si>
    <t xml:space="preserve">                                                                     Claribel Abreu</t>
  </si>
  <si>
    <t xml:space="preserve">                                                     Encargada Div. Contabilidad</t>
  </si>
  <si>
    <t>Febrero</t>
  </si>
  <si>
    <t>Año 2022</t>
  </si>
  <si>
    <t>Marzo</t>
  </si>
  <si>
    <t>2.2.7-SERVICIOS DE CONSERVACIÓN, REPARACIONES MENORES E INSTALACIONES T EMPORALES</t>
  </si>
  <si>
    <t>2.6.8-BIENES INTANGIBLES</t>
  </si>
  <si>
    <t>Abril</t>
  </si>
  <si>
    <t>Mayo</t>
  </si>
  <si>
    <t>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</si>
</sst>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&quot;$&quot;* #,##0.00_);_(&quot;$&quot;* \(#,##0.00\);_(&quot;$&quot;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name val="Times New Roman"/>
      <family val="1"/>
    </font>
    <font>
      <sz val="16"/>
      <color theme="1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20"/>
      <name val="Times New Roman"/>
      <family val="1"/>
    </font>
    <font>
      <b/>
      <sz val="11"/>
      <color indexed="8"/>
      <name val="Calibri"/>
      <family val="2"/>
      <scheme val="minor"/>
    </font>
    <font>
      <b/>
      <sz val="14"/>
      <name val="Times New Roman"/>
      <family val="1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6" fillId="0" borderId="0"/>
    <xf numFmtId="43" fontId="1" fillId="0" borderId="0" applyFont="0" applyFill="0" applyBorder="0" applyAlignment="0" applyProtection="0"/>
  </cellStyleXfs>
  <cellXfs count="78">
    <xf numFmtId="0" fontId="0" fillId="0" borderId="0" xfId="0"/>
    <xf numFmtId="0" fontId="2" fillId="0" borderId="0" xfId="0" applyFont="1" applyAlignment="1">
      <alignment horizontal="center"/>
    </xf>
    <xf numFmtId="49" fontId="5" fillId="0" borderId="3" xfId="0" applyNumberFormat="1" applyFont="1" applyBorder="1" applyAlignment="1">
      <alignment horizontal="left" indent="3"/>
    </xf>
    <xf numFmtId="49" fontId="5" fillId="0" borderId="1" xfId="0" applyNumberFormat="1" applyFont="1" applyBorder="1" applyAlignment="1">
      <alignment horizontal="left" indent="4"/>
    </xf>
    <xf numFmtId="0" fontId="0" fillId="0" borderId="4" xfId="0" applyBorder="1"/>
    <xf numFmtId="0" fontId="0" fillId="0" borderId="1" xfId="0" applyBorder="1"/>
    <xf numFmtId="0" fontId="7" fillId="0" borderId="0" xfId="0" applyFont="1"/>
    <xf numFmtId="49" fontId="4" fillId="0" borderId="1" xfId="0" applyNumberFormat="1" applyFont="1" applyBorder="1" applyAlignment="1">
      <alignment horizontal="left" indent="4"/>
    </xf>
    <xf numFmtId="49" fontId="4" fillId="0" borderId="1" xfId="0" applyNumberFormat="1" applyFont="1" applyBorder="1" applyAlignment="1">
      <alignment horizontal="left" indent="3"/>
    </xf>
    <xf numFmtId="49" fontId="4" fillId="3" borderId="6" xfId="0" applyNumberFormat="1" applyFont="1" applyFill="1" applyBorder="1" applyAlignment="1">
      <alignment horizontal="left" indent="4"/>
    </xf>
    <xf numFmtId="49" fontId="4" fillId="0" borderId="3" xfId="0" applyNumberFormat="1" applyFont="1" applyBorder="1" applyAlignment="1">
      <alignment horizontal="left" indent="3"/>
    </xf>
    <xf numFmtId="49" fontId="4" fillId="0" borderId="5" xfId="0" applyNumberFormat="1" applyFont="1" applyBorder="1" applyAlignment="1">
      <alignment horizontal="left" indent="3"/>
    </xf>
    <xf numFmtId="0" fontId="7" fillId="0" borderId="3" xfId="0" applyFont="1" applyBorder="1"/>
    <xf numFmtId="164" fontId="4" fillId="3" borderId="2" xfId="1" applyFont="1" applyFill="1" applyBorder="1" applyAlignment="1">
      <alignment horizontal="left" indent="4"/>
    </xf>
    <xf numFmtId="164" fontId="8" fillId="3" borderId="3" xfId="0" applyNumberFormat="1" applyFont="1" applyFill="1" applyBorder="1"/>
    <xf numFmtId="49" fontId="5" fillId="0" borderId="1" xfId="0" applyNumberFormat="1" applyFont="1" applyBorder="1" applyAlignment="1">
      <alignment horizontal="left" wrapText="1" indent="4"/>
    </xf>
    <xf numFmtId="49" fontId="3" fillId="3" borderId="2" xfId="0" applyNumberFormat="1" applyFont="1" applyFill="1" applyBorder="1" applyAlignment="1">
      <alignment horizontal="left"/>
    </xf>
    <xf numFmtId="0" fontId="7" fillId="3" borderId="3" xfId="0" applyFont="1" applyFill="1" applyBorder="1"/>
    <xf numFmtId="0" fontId="0" fillId="0" borderId="0" xfId="0" applyAlignment="1">
      <alignment wrapText="1"/>
    </xf>
    <xf numFmtId="49" fontId="5" fillId="0" borderId="1" xfId="0" applyNumberFormat="1" applyFont="1" applyBorder="1" applyAlignment="1">
      <alignment horizontal="left" vertical="top" wrapText="1" indent="4"/>
    </xf>
    <xf numFmtId="49" fontId="4" fillId="0" borderId="1" xfId="0" applyNumberFormat="1" applyFont="1" applyBorder="1" applyAlignment="1">
      <alignment horizontal="left" wrapText="1" indent="4"/>
    </xf>
    <xf numFmtId="2" fontId="0" fillId="0" borderId="1" xfId="0" applyNumberFormat="1" applyBorder="1"/>
    <xf numFmtId="2" fontId="7" fillId="0" borderId="1" xfId="0" applyNumberFormat="1" applyFont="1" applyBorder="1"/>
    <xf numFmtId="2" fontId="0" fillId="0" borderId="1" xfId="0" applyNumberFormat="1" applyFont="1" applyBorder="1"/>
    <xf numFmtId="0" fontId="0" fillId="0" borderId="0" xfId="0" applyAlignment="1"/>
    <xf numFmtId="0" fontId="7" fillId="0" borderId="0" xfId="0" applyFont="1" applyBorder="1" applyAlignment="1"/>
    <xf numFmtId="164" fontId="11" fillId="3" borderId="2" xfId="1" applyFont="1" applyFill="1" applyBorder="1" applyAlignment="1">
      <alignment horizontal="left"/>
    </xf>
    <xf numFmtId="0" fontId="0" fillId="0" borderId="0" xfId="0" applyBorder="1" applyAlignment="1"/>
    <xf numFmtId="43" fontId="7" fillId="0" borderId="2" xfId="1" applyNumberFormat="1" applyFont="1" applyBorder="1"/>
    <xf numFmtId="43" fontId="0" fillId="0" borderId="1" xfId="1" applyNumberFormat="1" applyFont="1" applyBorder="1"/>
    <xf numFmtId="43" fontId="7" fillId="0" borderId="1" xfId="1" applyNumberFormat="1" applyFont="1" applyBorder="1"/>
    <xf numFmtId="2" fontId="0" fillId="0" borderId="3" xfId="0" applyNumberFormat="1" applyFont="1" applyBorder="1"/>
    <xf numFmtId="0" fontId="0" fillId="0" borderId="0" xfId="0" applyBorder="1"/>
    <xf numFmtId="49" fontId="5" fillId="0" borderId="3" xfId="0" applyNumberFormat="1" applyFont="1" applyBorder="1" applyAlignment="1">
      <alignment horizontal="left" wrapText="1" indent="4"/>
    </xf>
    <xf numFmtId="2" fontId="0" fillId="0" borderId="3" xfId="0" applyNumberFormat="1" applyBorder="1"/>
    <xf numFmtId="49" fontId="4" fillId="0" borderId="2" xfId="0" applyNumberFormat="1" applyFont="1" applyBorder="1" applyAlignment="1">
      <alignment horizontal="left" indent="4"/>
    </xf>
    <xf numFmtId="2" fontId="7" fillId="0" borderId="2" xfId="0" applyNumberFormat="1" applyFont="1" applyBorder="1"/>
    <xf numFmtId="0" fontId="7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Border="1" applyAlignment="1">
      <alignment horizontal="center"/>
    </xf>
    <xf numFmtId="43" fontId="2" fillId="0" borderId="0" xfId="3" applyFont="1" applyAlignment="1">
      <alignment horizontal="center"/>
    </xf>
    <xf numFmtId="43" fontId="7" fillId="0" borderId="2" xfId="3" applyFont="1" applyBorder="1"/>
    <xf numFmtId="43" fontId="0" fillId="0" borderId="1" xfId="3" applyFont="1" applyBorder="1"/>
    <xf numFmtId="43" fontId="7" fillId="0" borderId="1" xfId="3" applyFont="1" applyBorder="1"/>
    <xf numFmtId="43" fontId="0" fillId="0" borderId="4" xfId="3" applyFont="1" applyBorder="1"/>
    <xf numFmtId="43" fontId="4" fillId="0" borderId="5" xfId="3" applyFont="1" applyBorder="1" applyAlignment="1">
      <alignment horizontal="left" indent="3"/>
    </xf>
    <xf numFmtId="43" fontId="4" fillId="3" borderId="6" xfId="3" applyFont="1" applyFill="1" applyBorder="1" applyAlignment="1">
      <alignment horizontal="left" indent="4"/>
    </xf>
    <xf numFmtId="43" fontId="0" fillId="0" borderId="0" xfId="3" applyFont="1"/>
    <xf numFmtId="43" fontId="0" fillId="0" borderId="0" xfId="3" applyFont="1" applyBorder="1" applyAlignment="1"/>
    <xf numFmtId="43" fontId="0" fillId="0" borderId="0" xfId="3" applyFont="1" applyAlignment="1">
      <alignment horizontal="center"/>
    </xf>
    <xf numFmtId="43" fontId="5" fillId="0" borderId="1" xfId="3" applyFont="1" applyBorder="1" applyAlignment="1">
      <alignment horizontal="left" indent="3"/>
    </xf>
    <xf numFmtId="43" fontId="7" fillId="0" borderId="0" xfId="3" applyFont="1" applyBorder="1" applyAlignment="1">
      <alignment horizontal="center"/>
    </xf>
    <xf numFmtId="4" fontId="0" fillId="0" borderId="0" xfId="0" applyNumberFormat="1"/>
    <xf numFmtId="43" fontId="0" fillId="0" borderId="1" xfId="1" applyNumberFormat="1" applyFont="1" applyBorder="1" applyAlignment="1">
      <alignment horizontal="center"/>
    </xf>
    <xf numFmtId="43" fontId="0" fillId="0" borderId="0" xfId="0" applyNumberFormat="1"/>
    <xf numFmtId="2" fontId="0" fillId="0" borderId="4" xfId="0" applyNumberFormat="1" applyBorder="1"/>
    <xf numFmtId="43" fontId="7" fillId="0" borderId="0" xfId="0" applyNumberFormat="1" applyFont="1"/>
    <xf numFmtId="2" fontId="7" fillId="0" borderId="1" xfId="3" applyNumberFormat="1" applyFont="1" applyBorder="1"/>
    <xf numFmtId="4" fontId="7" fillId="0" borderId="0" xfId="0" applyNumberFormat="1" applyFont="1"/>
    <xf numFmtId="2" fontId="0" fillId="0" borderId="0" xfId="0" applyNumberFormat="1"/>
    <xf numFmtId="2" fontId="0" fillId="0" borderId="1" xfId="3" applyNumberFormat="1" applyFont="1" applyBorder="1"/>
    <xf numFmtId="0" fontId="0" fillId="0" borderId="0" xfId="0" applyFont="1"/>
    <xf numFmtId="0" fontId="0" fillId="0" borderId="1" xfId="0" applyFont="1" applyBorder="1"/>
    <xf numFmtId="2" fontId="0" fillId="0" borderId="4" xfId="0" applyNumberFormat="1" applyFont="1" applyBorder="1"/>
    <xf numFmtId="164" fontId="13" fillId="3" borderId="2" xfId="1" applyFont="1" applyFill="1" applyBorder="1" applyAlignment="1">
      <alignment horizontal="left"/>
    </xf>
    <xf numFmtId="164" fontId="0" fillId="0" borderId="1" xfId="0" applyNumberFormat="1" applyFont="1" applyBorder="1"/>
    <xf numFmtId="164" fontId="7" fillId="3" borderId="3" xfId="0" applyNumberFormat="1" applyFont="1" applyFill="1" applyBorder="1"/>
    <xf numFmtId="164" fontId="0" fillId="0" borderId="0" xfId="0" applyNumberFormat="1" applyFont="1"/>
    <xf numFmtId="0" fontId="0" fillId="0" borderId="0" xfId="0" applyFont="1" applyBorder="1" applyAlignment="1"/>
    <xf numFmtId="0" fontId="0" fillId="0" borderId="0" xfId="0" applyFont="1" applyAlignment="1"/>
    <xf numFmtId="0" fontId="0" fillId="0" borderId="0" xfId="0" applyAlignment="1">
      <alignment horizontal="center"/>
    </xf>
    <xf numFmtId="0" fontId="7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49" fontId="14" fillId="2" borderId="2" xfId="0" applyNumberFormat="1" applyFont="1" applyFill="1" applyBorder="1" applyAlignment="1">
      <alignment horizontal="center"/>
    </xf>
    <xf numFmtId="43" fontId="14" fillId="2" borderId="2" xfId="3" applyFont="1" applyFill="1" applyBorder="1" applyAlignment="1">
      <alignment horizontal="center"/>
    </xf>
    <xf numFmtId="0" fontId="15" fillId="0" borderId="0" xfId="0" applyFont="1"/>
  </cellXfs>
  <cellStyles count="4">
    <cellStyle name="Millares" xfId="3" builtinId="3"/>
    <cellStyle name="Moneda" xfId="1" builtinId="4"/>
    <cellStyle name="Normal" xfId="0" builtinId="0"/>
    <cellStyle name="Normal 3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304800</xdr:colOff>
      <xdr:row>0</xdr:row>
      <xdr:rowOff>0</xdr:rowOff>
    </xdr:from>
    <xdr:to>
      <xdr:col>1</xdr:col>
      <xdr:colOff>1724025</xdr:colOff>
      <xdr:row>3</xdr:row>
      <xdr:rowOff>155575</xdr:rowOff>
    </xdr:to>
    <xdr:pic>
      <xdr:nvPicPr>
        <xdr:cNvPr id="7" name="Picture 1" descr="Resultado de imagen para organismo dominicano de acreditaciÃ³n">
          <a:extLst>
            <a:ext uri="{FF2B5EF4-FFF2-40B4-BE49-F238E27FC236}">
              <a16:creationId xmlns:a16="http://schemas.microsoft.com/office/drawing/2014/main" id="{0633599C-F07C-4243-B936-A197FD4FF6D6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306" t="10809" r="17782" b="12178"/>
        <a:stretch/>
      </xdr:blipFill>
      <xdr:spPr bwMode="auto">
        <a:xfrm>
          <a:off x="304800" y="0"/>
          <a:ext cx="14192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66675</xdr:colOff>
      <xdr:row>0</xdr:row>
      <xdr:rowOff>161925</xdr:rowOff>
    </xdr:from>
    <xdr:to>
      <xdr:col>8</xdr:col>
      <xdr:colOff>1019175</xdr:colOff>
      <xdr:row>3</xdr:row>
      <xdr:rowOff>184150</xdr:rowOff>
    </xdr:to>
    <xdr:pic>
      <xdr:nvPicPr>
        <xdr:cNvPr id="8" name="Picture 2" descr="Resultado de imagen para escudo dominicano">
          <a:extLst>
            <a:ext uri="{FF2B5EF4-FFF2-40B4-BE49-F238E27FC236}">
              <a16:creationId xmlns:a16="http://schemas.microsoft.com/office/drawing/2014/main" id="{8C9EA25C-5B48-485A-B840-335F165663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69050" y="161925"/>
          <a:ext cx="9525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1197769</xdr:colOff>
      <xdr:row>100</xdr:row>
      <xdr:rowOff>2381</xdr:rowOff>
    </xdr:from>
    <xdr:to>
      <xdr:col>1</xdr:col>
      <xdr:colOff>4226719</xdr:colOff>
      <xdr:row>100</xdr:row>
      <xdr:rowOff>2381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B63BD31E-9182-40E5-B6E4-EFA04B31C3B4}"/>
            </a:ext>
          </a:extLst>
        </xdr:cNvPr>
        <xdr:cNvCxnSpPr/>
      </xdr:nvCxnSpPr>
      <xdr:spPr>
        <a:xfrm flipV="1">
          <a:off x="1245394" y="22529006"/>
          <a:ext cx="302895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652462</xdr:colOff>
      <xdr:row>106</xdr:row>
      <xdr:rowOff>142875</xdr:rowOff>
    </xdr:from>
    <xdr:to>
      <xdr:col>4</xdr:col>
      <xdr:colOff>1238250</xdr:colOff>
      <xdr:row>106</xdr:row>
      <xdr:rowOff>145257</xdr:rowOff>
    </xdr:to>
    <xdr:cxnSp macro="">
      <xdr:nvCxnSpPr>
        <xdr:cNvPr id="6" name="Conector recto 5">
          <a:extLst>
            <a:ext uri="{FF2B5EF4-FFF2-40B4-BE49-F238E27FC236}">
              <a16:creationId xmlns:a16="http://schemas.microsoft.com/office/drawing/2014/main" id="{4B5A32F7-DC8D-46F7-A6B5-14BFF6EA5404}"/>
            </a:ext>
          </a:extLst>
        </xdr:cNvPr>
        <xdr:cNvCxnSpPr/>
      </xdr:nvCxnSpPr>
      <xdr:spPr>
        <a:xfrm flipV="1">
          <a:off x="5819775" y="23812500"/>
          <a:ext cx="3431381" cy="2382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1295399</xdr:colOff>
      <xdr:row>99</xdr:row>
      <xdr:rowOff>166688</xdr:rowOff>
    </xdr:from>
    <xdr:to>
      <xdr:col>7</xdr:col>
      <xdr:colOff>226218</xdr:colOff>
      <xdr:row>99</xdr:row>
      <xdr:rowOff>178594</xdr:rowOff>
    </xdr:to>
    <xdr:cxnSp macro="">
      <xdr:nvCxnSpPr>
        <xdr:cNvPr id="10" name="Conector recto 9">
          <a:extLst>
            <a:ext uri="{FF2B5EF4-FFF2-40B4-BE49-F238E27FC236}">
              <a16:creationId xmlns:a16="http://schemas.microsoft.com/office/drawing/2014/main" id="{743A7960-FFEA-4FE5-B1EB-A8FEC94E1EF4}"/>
            </a:ext>
          </a:extLst>
        </xdr:cNvPr>
        <xdr:cNvCxnSpPr/>
      </xdr:nvCxnSpPr>
      <xdr:spPr>
        <a:xfrm>
          <a:off x="7915274" y="22502813"/>
          <a:ext cx="4502944" cy="119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sanchez/Downloads/Ejecuci&#243;n%20Febrero%202022-convertid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  <sheetName val="Table 2"/>
      <sheetName val="Table 3"/>
      <sheetName val="Table 4"/>
      <sheetName val="Table 5"/>
    </sheetNames>
    <sheetDataSet>
      <sheetData sheetId="0">
        <row r="7">
          <cell r="D7">
            <v>2463350.6</v>
          </cell>
        </row>
        <row r="11">
          <cell r="D11">
            <v>259514.87</v>
          </cell>
        </row>
        <row r="13">
          <cell r="D13">
            <v>72935.94</v>
          </cell>
        </row>
        <row r="14">
          <cell r="D14">
            <v>57835.55</v>
          </cell>
        </row>
        <row r="16">
          <cell r="D16">
            <v>97808.83</v>
          </cell>
        </row>
        <row r="18">
          <cell r="D18">
            <v>623712.4</v>
          </cell>
        </row>
        <row r="19">
          <cell r="D19">
            <v>316055.14</v>
          </cell>
        </row>
        <row r="20">
          <cell r="D20">
            <v>26607</v>
          </cell>
        </row>
        <row r="21">
          <cell r="D21">
            <v>28320</v>
          </cell>
        </row>
        <row r="22">
          <cell r="D22">
            <v>10480.76</v>
          </cell>
        </row>
        <row r="26">
          <cell r="D26">
            <v>155447.92000000001</v>
          </cell>
        </row>
        <row r="31">
          <cell r="D31">
            <v>850000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14"/>
  <sheetViews>
    <sheetView showGridLines="0" tabSelected="1" zoomScale="80" zoomScaleNormal="80" zoomScaleSheetLayoutView="80" workbookViewId="0">
      <selection activeCell="B109" sqref="B1:I109"/>
    </sheetView>
  </sheetViews>
  <sheetFormatPr baseColWidth="10" defaultColWidth="9.140625" defaultRowHeight="15" x14ac:dyDescent="0.25"/>
  <cols>
    <col min="1" max="1" width="0.7109375" customWidth="1"/>
    <col min="2" max="2" width="76.7109375" customWidth="1"/>
    <col min="3" max="3" width="21.7109375" customWidth="1"/>
    <col min="4" max="8" width="20.85546875" style="47" customWidth="1"/>
    <col min="9" max="9" width="21.7109375" style="61" customWidth="1"/>
    <col min="10" max="10" width="0" hidden="1" customWidth="1"/>
    <col min="11" max="11" width="14.140625" bestFit="1" customWidth="1"/>
  </cols>
  <sheetData>
    <row r="1" spans="2:11" ht="32.25" customHeight="1" x14ac:dyDescent="0.35">
      <c r="B1" s="72" t="s">
        <v>21</v>
      </c>
      <c r="C1" s="72"/>
      <c r="D1" s="72"/>
      <c r="E1" s="72"/>
      <c r="F1" s="72"/>
      <c r="G1" s="72"/>
      <c r="H1" s="72"/>
      <c r="I1" s="72"/>
    </row>
    <row r="2" spans="2:11" ht="20.25" x14ac:dyDescent="0.3">
      <c r="B2" s="73" t="s">
        <v>98</v>
      </c>
      <c r="C2" s="73"/>
      <c r="D2" s="73"/>
      <c r="E2" s="73"/>
      <c r="F2" s="73"/>
      <c r="G2" s="73"/>
      <c r="H2" s="73"/>
      <c r="I2" s="73"/>
    </row>
    <row r="3" spans="2:11" ht="20.25" x14ac:dyDescent="0.3">
      <c r="B3" s="73" t="s">
        <v>0</v>
      </c>
      <c r="C3" s="73"/>
      <c r="D3" s="73"/>
      <c r="E3" s="73"/>
      <c r="F3" s="73"/>
      <c r="G3" s="73"/>
      <c r="H3" s="73"/>
      <c r="I3" s="73"/>
    </row>
    <row r="4" spans="2:11" ht="21" x14ac:dyDescent="0.35">
      <c r="B4" s="74" t="s">
        <v>23</v>
      </c>
      <c r="C4" s="74"/>
      <c r="D4" s="74"/>
      <c r="E4" s="74"/>
      <c r="F4" s="74"/>
      <c r="G4" s="74"/>
      <c r="H4" s="74"/>
      <c r="I4" s="74"/>
    </row>
    <row r="5" spans="2:11" x14ac:dyDescent="0.25">
      <c r="B5" s="70"/>
      <c r="C5" s="70"/>
      <c r="D5" s="49"/>
      <c r="E5" s="49"/>
      <c r="F5" s="49"/>
      <c r="G5" s="49"/>
      <c r="H5" s="49"/>
    </row>
    <row r="6" spans="2:11" ht="15.75" x14ac:dyDescent="0.25">
      <c r="B6" s="1"/>
      <c r="C6" s="1"/>
      <c r="D6" s="40"/>
      <c r="E6" s="40"/>
      <c r="F6" s="40"/>
      <c r="G6" s="40"/>
      <c r="H6" s="40"/>
    </row>
    <row r="7" spans="2:11" s="77" customFormat="1" ht="18.75" x14ac:dyDescent="0.3">
      <c r="B7" s="75" t="s">
        <v>1</v>
      </c>
      <c r="C7" s="75" t="s">
        <v>24</v>
      </c>
      <c r="D7" s="76" t="s">
        <v>97</v>
      </c>
      <c r="E7" s="76" t="s">
        <v>99</v>
      </c>
      <c r="F7" s="76" t="s">
        <v>102</v>
      </c>
      <c r="G7" s="76" t="s">
        <v>103</v>
      </c>
      <c r="H7" s="76" t="s">
        <v>104</v>
      </c>
      <c r="I7" s="75" t="s">
        <v>25</v>
      </c>
    </row>
    <row r="8" spans="2:11" x14ac:dyDescent="0.25">
      <c r="B8" s="10" t="s">
        <v>2</v>
      </c>
      <c r="C8" s="2"/>
      <c r="D8" s="50"/>
      <c r="E8" s="50"/>
      <c r="F8" s="50"/>
      <c r="G8" s="50"/>
      <c r="H8" s="50"/>
      <c r="I8" s="62"/>
    </row>
    <row r="9" spans="2:11" s="6" customFormat="1" ht="18" customHeight="1" x14ac:dyDescent="0.25">
      <c r="B9" s="7" t="s">
        <v>3</v>
      </c>
      <c r="C9" s="28">
        <f t="shared" ref="C9:H9" si="0">SUM(C10:C14)</f>
        <v>3567883.7</v>
      </c>
      <c r="D9" s="41">
        <f t="shared" si="0"/>
        <v>4017092.83</v>
      </c>
      <c r="E9" s="41">
        <f t="shared" si="0"/>
        <v>3949364.15</v>
      </c>
      <c r="F9" s="41">
        <f t="shared" si="0"/>
        <v>4166619.6399999997</v>
      </c>
      <c r="G9" s="41">
        <f t="shared" si="0"/>
        <v>6205374.8600000003</v>
      </c>
      <c r="H9" s="41">
        <f t="shared" si="0"/>
        <v>4220116.17</v>
      </c>
      <c r="I9" s="28">
        <f>SUM(C9:H9)</f>
        <v>26126451.350000001</v>
      </c>
      <c r="K9" s="56"/>
    </row>
    <row r="10" spans="2:11" ht="18" customHeight="1" x14ac:dyDescent="0.25">
      <c r="B10" s="15" t="s">
        <v>4</v>
      </c>
      <c r="C10" s="29">
        <v>2929600</v>
      </c>
      <c r="D10" s="42">
        <f>+'[1]Table 1'!$D$7+'[1]Table 1'!$D$31</f>
        <v>3313350.6</v>
      </c>
      <c r="E10" s="42">
        <f>1200700+1070000+92062.76+850000</f>
        <v>3212762.76</v>
      </c>
      <c r="F10" s="42">
        <v>3030033.33</v>
      </c>
      <c r="G10" s="42">
        <v>3178069.64</v>
      </c>
      <c r="H10" s="42">
        <v>3145700</v>
      </c>
      <c r="I10" s="53">
        <f>SUM(C10:H10)</f>
        <v>18809516.329999998</v>
      </c>
      <c r="K10" s="52"/>
    </row>
    <row r="11" spans="2:11" ht="18" customHeight="1" x14ac:dyDescent="0.25">
      <c r="B11" s="15" t="s">
        <v>5</v>
      </c>
      <c r="C11" s="29">
        <v>203000</v>
      </c>
      <c r="D11" s="42">
        <v>234000</v>
      </c>
      <c r="E11" s="42">
        <v>234000</v>
      </c>
      <c r="F11" s="42">
        <f>253000+370000</f>
        <v>623000</v>
      </c>
      <c r="G11" s="42">
        <v>2568533.33</v>
      </c>
      <c r="H11" s="42">
        <v>537177.78</v>
      </c>
      <c r="I11" s="53">
        <f t="shared" ref="I11:I13" si="1">SUM(C11:H11)</f>
        <v>4399711.1100000003</v>
      </c>
      <c r="K11" s="52"/>
    </row>
    <row r="12" spans="2:11" ht="18" customHeight="1" x14ac:dyDescent="0.25">
      <c r="B12" s="15" t="s">
        <v>6</v>
      </c>
      <c r="C12" s="21">
        <v>0</v>
      </c>
      <c r="D12" s="42">
        <v>28262.400000000001</v>
      </c>
      <c r="E12" s="42">
        <v>35874.92</v>
      </c>
      <c r="F12" s="42">
        <v>63000.800000000003</v>
      </c>
      <c r="G12" s="21">
        <v>0</v>
      </c>
      <c r="H12" s="42">
        <v>68528</v>
      </c>
      <c r="I12" s="53">
        <f t="shared" si="1"/>
        <v>195666.12</v>
      </c>
      <c r="K12" s="52"/>
    </row>
    <row r="13" spans="2:11" ht="18" customHeight="1" x14ac:dyDescent="0.25">
      <c r="B13" s="15" t="s">
        <v>49</v>
      </c>
      <c r="C13" s="21">
        <v>0</v>
      </c>
      <c r="D13" s="21">
        <v>0</v>
      </c>
      <c r="E13" s="21">
        <v>0</v>
      </c>
      <c r="F13" s="21">
        <v>0</v>
      </c>
      <c r="G13" s="21">
        <v>0</v>
      </c>
      <c r="H13" s="21">
        <v>0</v>
      </c>
      <c r="I13" s="23">
        <f t="shared" si="1"/>
        <v>0</v>
      </c>
      <c r="K13" s="52"/>
    </row>
    <row r="14" spans="2:11" ht="18" customHeight="1" x14ac:dyDescent="0.25">
      <c r="B14" s="15" t="s">
        <v>7</v>
      </c>
      <c r="C14" s="29">
        <v>435283.7</v>
      </c>
      <c r="D14" s="42">
        <v>441479.83</v>
      </c>
      <c r="E14" s="42">
        <f>156391.23+162436.91+20625.03+60265+60350+6658.3</f>
        <v>466726.47000000003</v>
      </c>
      <c r="F14" s="42">
        <v>450585.50999999995</v>
      </c>
      <c r="G14" s="42">
        <v>458771.89</v>
      </c>
      <c r="H14" s="42">
        <v>468710.39</v>
      </c>
      <c r="I14" s="53">
        <f>SUM(C14:H14)</f>
        <v>2721557.79</v>
      </c>
      <c r="K14" s="52"/>
    </row>
    <row r="15" spans="2:11" s="6" customFormat="1" ht="18" customHeight="1" x14ac:dyDescent="0.25">
      <c r="B15" s="8" t="s">
        <v>8</v>
      </c>
      <c r="C15" s="30">
        <f t="shared" ref="C15:H15" si="2">SUM(C16:C25)</f>
        <v>174073.72</v>
      </c>
      <c r="D15" s="30">
        <f t="shared" si="2"/>
        <v>3589440.75</v>
      </c>
      <c r="E15" s="30">
        <f t="shared" si="2"/>
        <v>2320736.3499999996</v>
      </c>
      <c r="F15" s="30">
        <f t="shared" si="2"/>
        <v>2084960.9299999997</v>
      </c>
      <c r="G15" s="30">
        <f t="shared" si="2"/>
        <v>2536450.5100000002</v>
      </c>
      <c r="H15" s="30">
        <f t="shared" si="2"/>
        <v>2951855.1500000004</v>
      </c>
      <c r="I15" s="30">
        <f>SUM(C15:H15)</f>
        <v>13657517.41</v>
      </c>
      <c r="K15" s="58"/>
    </row>
    <row r="16" spans="2:11" ht="18" customHeight="1" x14ac:dyDescent="0.25">
      <c r="B16" s="15" t="s">
        <v>9</v>
      </c>
      <c r="C16" s="29">
        <v>85704.45</v>
      </c>
      <c r="D16" s="42">
        <f>+'[1]Table 1'!$D$11</f>
        <v>259514.87</v>
      </c>
      <c r="E16" s="42">
        <f>124383.42+67475.57+69331.87</f>
        <v>261190.86</v>
      </c>
      <c r="F16" s="42">
        <v>156046.20000000001</v>
      </c>
      <c r="G16" s="42">
        <v>313785.39</v>
      </c>
      <c r="H16" s="42">
        <v>243153.05000000002</v>
      </c>
      <c r="I16" s="53">
        <f>SUM(C16:H16)</f>
        <v>1319394.82</v>
      </c>
      <c r="K16" s="52"/>
    </row>
    <row r="17" spans="2:11" ht="18" customHeight="1" x14ac:dyDescent="0.25">
      <c r="B17" s="15" t="s">
        <v>10</v>
      </c>
      <c r="C17" s="21">
        <v>0</v>
      </c>
      <c r="D17" s="42">
        <v>135000</v>
      </c>
      <c r="E17" s="21">
        <v>0</v>
      </c>
      <c r="F17" s="42">
        <v>29361.24</v>
      </c>
      <c r="G17" s="42">
        <v>48702.37</v>
      </c>
      <c r="H17" s="42">
        <v>9787.08</v>
      </c>
      <c r="I17" s="53">
        <f t="shared" ref="I17:I25" si="3">SUM(C17:H17)</f>
        <v>222850.68999999997</v>
      </c>
      <c r="K17" s="52"/>
    </row>
    <row r="18" spans="2:11" ht="18" customHeight="1" x14ac:dyDescent="0.25">
      <c r="B18" s="15" t="s">
        <v>11</v>
      </c>
      <c r="C18" s="21">
        <v>0</v>
      </c>
      <c r="D18" s="42">
        <f>+'[1]Table 1'!$D$13</f>
        <v>72935.94</v>
      </c>
      <c r="E18" s="42">
        <v>17900</v>
      </c>
      <c r="F18" s="21">
        <v>0</v>
      </c>
      <c r="G18" s="42">
        <v>14750</v>
      </c>
      <c r="H18" s="21">
        <v>0</v>
      </c>
      <c r="I18" s="53">
        <f t="shared" si="3"/>
        <v>105585.94</v>
      </c>
    </row>
    <row r="19" spans="2:11" ht="18" customHeight="1" x14ac:dyDescent="0.25">
      <c r="B19" s="15" t="s">
        <v>12</v>
      </c>
      <c r="C19" s="21">
        <v>0</v>
      </c>
      <c r="D19" s="42">
        <f>+'[1]Table 1'!$D$14</f>
        <v>57835.55</v>
      </c>
      <c r="E19" s="21">
        <v>0</v>
      </c>
      <c r="F19" s="21">
        <v>0</v>
      </c>
      <c r="G19" s="42">
        <v>10371.9</v>
      </c>
      <c r="H19" s="21">
        <v>0</v>
      </c>
      <c r="I19" s="53">
        <f t="shared" si="3"/>
        <v>68207.45</v>
      </c>
      <c r="K19" s="52"/>
    </row>
    <row r="20" spans="2:11" ht="18" customHeight="1" x14ac:dyDescent="0.25">
      <c r="B20" s="15" t="s">
        <v>13</v>
      </c>
      <c r="C20" s="21">
        <v>0</v>
      </c>
      <c r="D20" s="42">
        <v>1858807.96</v>
      </c>
      <c r="E20" s="42">
        <f>816359.24+27718.2+52657.5</f>
        <v>896734.94</v>
      </c>
      <c r="F20" s="42">
        <v>895266.65999999992</v>
      </c>
      <c r="G20" s="42">
        <v>895266.66</v>
      </c>
      <c r="H20" s="42">
        <v>895266.65999999992</v>
      </c>
      <c r="I20" s="53">
        <f t="shared" si="3"/>
        <v>5441342.8799999999</v>
      </c>
      <c r="K20" s="52"/>
    </row>
    <row r="21" spans="2:11" ht="18" customHeight="1" x14ac:dyDescent="0.25">
      <c r="B21" s="15" t="s">
        <v>14</v>
      </c>
      <c r="C21" s="29">
        <v>88369.27</v>
      </c>
      <c r="D21" s="42">
        <f>+'[1]Table 1'!$D$16</f>
        <v>97808.83</v>
      </c>
      <c r="E21" s="42">
        <v>86628.99</v>
      </c>
      <c r="F21" s="42">
        <v>93103.98</v>
      </c>
      <c r="G21" s="42">
        <v>96696.03</v>
      </c>
      <c r="H21" s="42">
        <v>466183.57</v>
      </c>
      <c r="I21" s="53">
        <f t="shared" si="3"/>
        <v>928790.66999999993</v>
      </c>
      <c r="K21" s="59"/>
    </row>
    <row r="22" spans="2:11" ht="30" hidden="1" x14ac:dyDescent="0.25">
      <c r="B22" s="15" t="s">
        <v>15</v>
      </c>
      <c r="C22" s="21">
        <v>0</v>
      </c>
      <c r="D22" s="42">
        <v>0</v>
      </c>
      <c r="E22" s="21">
        <v>0</v>
      </c>
      <c r="F22" s="21">
        <v>0</v>
      </c>
      <c r="G22" s="42"/>
      <c r="H22" s="42"/>
      <c r="I22" s="53">
        <f t="shared" si="3"/>
        <v>0</v>
      </c>
    </row>
    <row r="23" spans="2:11" ht="30" x14ac:dyDescent="0.25">
      <c r="B23" s="15" t="s">
        <v>100</v>
      </c>
      <c r="C23" s="21">
        <v>0</v>
      </c>
      <c r="D23" s="42">
        <v>167770.06</v>
      </c>
      <c r="E23" s="42">
        <f>10975.89+64900</f>
        <v>75875.89</v>
      </c>
      <c r="F23" s="42">
        <v>64900</v>
      </c>
      <c r="G23" s="42">
        <v>79397.179999999993</v>
      </c>
      <c r="H23" s="42">
        <v>192603.78999999998</v>
      </c>
      <c r="I23" s="53">
        <f t="shared" si="3"/>
        <v>580546.91999999993</v>
      </c>
      <c r="K23" s="52"/>
    </row>
    <row r="24" spans="2:11" ht="18" customHeight="1" x14ac:dyDescent="0.25">
      <c r="B24" s="15" t="s">
        <v>16</v>
      </c>
      <c r="C24" s="21">
        <v>0</v>
      </c>
      <c r="D24" s="42">
        <f>+'[1]Table 1'!$D$18</f>
        <v>623712.4</v>
      </c>
      <c r="E24" s="42">
        <f>146200+822783.17</f>
        <v>968983.17</v>
      </c>
      <c r="F24" s="42">
        <v>386074</v>
      </c>
      <c r="G24" s="42">
        <v>998186.34</v>
      </c>
      <c r="H24" s="42">
        <v>853015</v>
      </c>
      <c r="I24" s="53">
        <f t="shared" si="3"/>
        <v>3829970.91</v>
      </c>
      <c r="K24" s="52"/>
    </row>
    <row r="25" spans="2:11" ht="18" customHeight="1" x14ac:dyDescent="0.25">
      <c r="B25" s="15" t="s">
        <v>48</v>
      </c>
      <c r="C25" s="21">
        <v>0</v>
      </c>
      <c r="D25" s="42">
        <f>+'[1]Table 1'!$D$19</f>
        <v>316055.14</v>
      </c>
      <c r="E25" s="42">
        <v>13422.5</v>
      </c>
      <c r="F25" s="42">
        <v>460208.85</v>
      </c>
      <c r="G25" s="42">
        <v>79294.64</v>
      </c>
      <c r="H25" s="42">
        <v>291846</v>
      </c>
      <c r="I25" s="53">
        <f t="shared" si="3"/>
        <v>1160827.1299999999</v>
      </c>
      <c r="K25" s="52"/>
    </row>
    <row r="26" spans="2:11" s="6" customFormat="1" ht="18" customHeight="1" x14ac:dyDescent="0.25">
      <c r="B26" s="7" t="s">
        <v>17</v>
      </c>
      <c r="C26" s="22">
        <f>SUM(C27:C34)</f>
        <v>0</v>
      </c>
      <c r="D26" s="43">
        <f>SUM(D27:D35)</f>
        <v>1120855.68</v>
      </c>
      <c r="E26" s="43">
        <f>SUM(E27:E35)</f>
        <v>143384.1</v>
      </c>
      <c r="F26" s="43">
        <f>SUM(F27:F35)</f>
        <v>1061118.04</v>
      </c>
      <c r="G26" s="43">
        <f>SUM(G27:G35)</f>
        <v>47912.9</v>
      </c>
      <c r="H26" s="43">
        <f>SUM(H27:H35)</f>
        <v>66085.53</v>
      </c>
      <c r="I26" s="30">
        <f t="shared" ref="I26:I56" si="4">SUM(C26:H26)</f>
        <v>2439356.25</v>
      </c>
    </row>
    <row r="27" spans="2:11" ht="18" customHeight="1" x14ac:dyDescent="0.25">
      <c r="B27" s="15" t="s">
        <v>18</v>
      </c>
      <c r="C27" s="21">
        <v>0</v>
      </c>
      <c r="D27" s="42">
        <f>+'[1]Table 1'!$D$20</f>
        <v>26607</v>
      </c>
      <c r="E27" s="42">
        <v>10620</v>
      </c>
      <c r="F27" s="42">
        <v>20706.169999999998</v>
      </c>
      <c r="G27" s="42">
        <v>34049.980000000003</v>
      </c>
      <c r="H27" s="42">
        <v>11800</v>
      </c>
      <c r="I27" s="42">
        <f t="shared" si="4"/>
        <v>103783.15</v>
      </c>
    </row>
    <row r="28" spans="2:11" ht="18" customHeight="1" x14ac:dyDescent="0.25">
      <c r="B28" s="15" t="s">
        <v>26</v>
      </c>
      <c r="C28" s="21">
        <v>0</v>
      </c>
      <c r="D28" s="42">
        <f>+'[1]Table 1'!$D$21</f>
        <v>28320</v>
      </c>
      <c r="E28" s="21">
        <v>0</v>
      </c>
      <c r="F28" s="42">
        <v>76228</v>
      </c>
      <c r="G28" s="21">
        <v>0</v>
      </c>
      <c r="H28" s="21">
        <v>0</v>
      </c>
      <c r="I28" s="42">
        <f t="shared" si="4"/>
        <v>104548</v>
      </c>
    </row>
    <row r="29" spans="2:11" ht="18" customHeight="1" x14ac:dyDescent="0.25">
      <c r="B29" s="15" t="s">
        <v>20</v>
      </c>
      <c r="C29" s="21">
        <v>0</v>
      </c>
      <c r="D29" s="42">
        <f>+'[1]Table 1'!$D$22</f>
        <v>10480.76</v>
      </c>
      <c r="E29" s="42">
        <v>12106.8</v>
      </c>
      <c r="F29" s="42">
        <v>39527.43</v>
      </c>
      <c r="G29" s="21">
        <v>0</v>
      </c>
      <c r="H29" s="21">
        <v>0</v>
      </c>
      <c r="I29" s="42">
        <f t="shared" si="4"/>
        <v>62114.99</v>
      </c>
    </row>
    <row r="30" spans="2:11" ht="18" customHeight="1" x14ac:dyDescent="0.25">
      <c r="B30" s="15" t="s">
        <v>27</v>
      </c>
      <c r="C30" s="21">
        <v>0</v>
      </c>
      <c r="D30" s="21">
        <v>0</v>
      </c>
      <c r="E30" s="42">
        <v>12910.8</v>
      </c>
      <c r="F30" s="21">
        <v>0</v>
      </c>
      <c r="G30" s="21">
        <v>0</v>
      </c>
      <c r="H30" s="21">
        <v>0</v>
      </c>
      <c r="I30" s="42">
        <f t="shared" si="4"/>
        <v>12910.8</v>
      </c>
    </row>
    <row r="31" spans="2:11" ht="18" customHeight="1" x14ac:dyDescent="0.25">
      <c r="B31" s="15" t="s">
        <v>22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3">
        <f t="shared" si="4"/>
        <v>0</v>
      </c>
    </row>
    <row r="32" spans="2:11" ht="18" customHeight="1" x14ac:dyDescent="0.25">
      <c r="B32" s="15" t="s">
        <v>50</v>
      </c>
      <c r="C32" s="21">
        <v>0</v>
      </c>
      <c r="D32" s="21">
        <v>0</v>
      </c>
      <c r="E32" s="21">
        <v>0</v>
      </c>
      <c r="F32" s="55">
        <v>0</v>
      </c>
      <c r="G32" s="55">
        <v>0</v>
      </c>
      <c r="H32" s="55">
        <v>0</v>
      </c>
      <c r="I32" s="23">
        <f t="shared" si="4"/>
        <v>0</v>
      </c>
    </row>
    <row r="33" spans="1:11" ht="18" customHeight="1" x14ac:dyDescent="0.25">
      <c r="B33" s="15" t="s">
        <v>28</v>
      </c>
      <c r="C33" s="21">
        <v>0</v>
      </c>
      <c r="D33" s="42">
        <v>900000</v>
      </c>
      <c r="E33" s="21">
        <v>0</v>
      </c>
      <c r="F33" s="42">
        <v>900000</v>
      </c>
      <c r="G33" s="60">
        <v>0</v>
      </c>
      <c r="H33" s="60">
        <v>0</v>
      </c>
      <c r="I33" s="29">
        <f t="shared" si="4"/>
        <v>1800000</v>
      </c>
    </row>
    <row r="34" spans="1:11" ht="18" customHeight="1" x14ac:dyDescent="0.25">
      <c r="A34">
        <v>0</v>
      </c>
      <c r="B34" s="3" t="s">
        <v>51</v>
      </c>
      <c r="C34" s="21">
        <v>0</v>
      </c>
      <c r="D34" s="21">
        <v>0</v>
      </c>
      <c r="E34" s="21">
        <v>0</v>
      </c>
      <c r="F34" s="55">
        <v>0</v>
      </c>
      <c r="G34" s="55">
        <v>0</v>
      </c>
      <c r="H34" s="55">
        <v>0</v>
      </c>
      <c r="I34" s="63">
        <f t="shared" si="4"/>
        <v>0</v>
      </c>
    </row>
    <row r="35" spans="1:11" ht="18" customHeight="1" x14ac:dyDescent="0.25">
      <c r="B35" s="15" t="s">
        <v>19</v>
      </c>
      <c r="C35" s="21">
        <v>0</v>
      </c>
      <c r="D35" s="42">
        <f>+'[1]Table 1'!$D$26</f>
        <v>155447.92000000001</v>
      </c>
      <c r="E35" s="42">
        <f>20653.3+62148+13735.2+11210</f>
        <v>107746.5</v>
      </c>
      <c r="F35" s="44">
        <v>24656.44</v>
      </c>
      <c r="G35" s="44">
        <v>13862.92</v>
      </c>
      <c r="H35" s="44">
        <v>54285.53</v>
      </c>
      <c r="I35" s="44">
        <f t="shared" si="4"/>
        <v>355999.31000000006</v>
      </c>
      <c r="K35" s="59"/>
    </row>
    <row r="36" spans="1:11" s="6" customFormat="1" ht="18" customHeight="1" x14ac:dyDescent="0.25">
      <c r="B36" s="7" t="s">
        <v>29</v>
      </c>
      <c r="C36" s="22">
        <f t="shared" ref="C36:H36" si="5">SUM(C37:C45)</f>
        <v>0</v>
      </c>
      <c r="D36" s="43">
        <f t="shared" si="5"/>
        <v>71498.34</v>
      </c>
      <c r="E36" s="43">
        <f t="shared" si="5"/>
        <v>255226.91</v>
      </c>
      <c r="F36" s="57">
        <f t="shared" si="5"/>
        <v>0</v>
      </c>
      <c r="G36" s="57">
        <f t="shared" si="5"/>
        <v>0</v>
      </c>
      <c r="H36" s="57">
        <f t="shared" si="5"/>
        <v>0</v>
      </c>
      <c r="I36" s="30">
        <f t="shared" si="4"/>
        <v>326725.25</v>
      </c>
    </row>
    <row r="37" spans="1:11" ht="18" customHeight="1" x14ac:dyDescent="0.25">
      <c r="B37" s="15" t="s">
        <v>30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3">
        <f t="shared" si="4"/>
        <v>0</v>
      </c>
    </row>
    <row r="38" spans="1:11" s="18" customFormat="1" ht="18" customHeight="1" x14ac:dyDescent="0.25">
      <c r="B38" s="15" t="s">
        <v>52</v>
      </c>
      <c r="C38" s="21">
        <v>0</v>
      </c>
      <c r="D38" s="21">
        <v>0</v>
      </c>
      <c r="E38" s="21">
        <v>0</v>
      </c>
      <c r="F38" s="21">
        <v>0</v>
      </c>
      <c r="G38" s="21">
        <v>0</v>
      </c>
      <c r="H38" s="21">
        <v>0</v>
      </c>
      <c r="I38" s="23">
        <f t="shared" si="4"/>
        <v>0</v>
      </c>
    </row>
    <row r="39" spans="1:11" s="18" customFormat="1" ht="18" customHeight="1" x14ac:dyDescent="0.25">
      <c r="B39" s="15" t="s">
        <v>53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3">
        <f t="shared" si="4"/>
        <v>0</v>
      </c>
    </row>
    <row r="40" spans="1:11" s="18" customFormat="1" ht="18" customHeight="1" x14ac:dyDescent="0.25">
      <c r="B40" s="15" t="s">
        <v>54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3">
        <f t="shared" si="4"/>
        <v>0</v>
      </c>
    </row>
    <row r="41" spans="1:11" s="18" customFormat="1" ht="18" customHeight="1" x14ac:dyDescent="0.25">
      <c r="B41" s="15" t="s">
        <v>55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3">
        <f t="shared" si="4"/>
        <v>0</v>
      </c>
    </row>
    <row r="42" spans="1:11" s="18" customFormat="1" ht="18" customHeight="1" x14ac:dyDescent="0.25">
      <c r="B42" s="3" t="s">
        <v>56</v>
      </c>
      <c r="C42" s="21">
        <v>0</v>
      </c>
      <c r="D42" s="21">
        <v>0</v>
      </c>
      <c r="E42" s="21">
        <v>0</v>
      </c>
      <c r="F42" s="21">
        <v>0</v>
      </c>
      <c r="G42" s="21">
        <v>0</v>
      </c>
      <c r="H42" s="21">
        <v>0</v>
      </c>
      <c r="I42" s="23">
        <f t="shared" si="4"/>
        <v>0</v>
      </c>
    </row>
    <row r="43" spans="1:11" ht="18" customHeight="1" x14ac:dyDescent="0.25">
      <c r="B43" s="3" t="s">
        <v>31</v>
      </c>
      <c r="C43" s="21">
        <v>0</v>
      </c>
      <c r="D43" s="42">
        <v>71498.34</v>
      </c>
      <c r="E43" s="42">
        <v>255226.91</v>
      </c>
      <c r="F43" s="21">
        <v>0</v>
      </c>
      <c r="G43" s="21">
        <v>0</v>
      </c>
      <c r="H43" s="21">
        <v>0</v>
      </c>
      <c r="I43" s="29">
        <f t="shared" si="4"/>
        <v>326725.25</v>
      </c>
    </row>
    <row r="44" spans="1:11" ht="18" customHeight="1" x14ac:dyDescent="0.25">
      <c r="B44" s="15" t="s">
        <v>57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3">
        <f t="shared" si="4"/>
        <v>0</v>
      </c>
    </row>
    <row r="45" spans="1:11" ht="18" customHeight="1" x14ac:dyDescent="0.25">
      <c r="B45" s="15" t="s">
        <v>58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3">
        <f t="shared" si="4"/>
        <v>0</v>
      </c>
    </row>
    <row r="46" spans="1:11" ht="18" customHeight="1" x14ac:dyDescent="0.25">
      <c r="B46" s="7" t="s">
        <v>59</v>
      </c>
      <c r="C46" s="22">
        <v>0</v>
      </c>
      <c r="D46" s="22">
        <v>0</v>
      </c>
      <c r="E46" s="22">
        <v>0</v>
      </c>
      <c r="F46" s="22">
        <v>0</v>
      </c>
      <c r="G46" s="22">
        <v>0</v>
      </c>
      <c r="H46" s="22">
        <v>0</v>
      </c>
      <c r="I46" s="22">
        <f t="shared" si="4"/>
        <v>0</v>
      </c>
    </row>
    <row r="47" spans="1:11" ht="18" customHeight="1" x14ac:dyDescent="0.25">
      <c r="B47" s="19" t="s">
        <v>60</v>
      </c>
      <c r="C47" s="21">
        <v>0</v>
      </c>
      <c r="D47" s="21">
        <v>0</v>
      </c>
      <c r="E47" s="21">
        <v>0</v>
      </c>
      <c r="F47" s="21">
        <v>0</v>
      </c>
      <c r="G47" s="21">
        <v>0</v>
      </c>
      <c r="H47" s="21">
        <v>0</v>
      </c>
      <c r="I47" s="23">
        <f t="shared" si="4"/>
        <v>0</v>
      </c>
    </row>
    <row r="48" spans="1:11" ht="18" customHeight="1" x14ac:dyDescent="0.25">
      <c r="B48" s="15" t="s">
        <v>61</v>
      </c>
      <c r="C48" s="21">
        <v>0</v>
      </c>
      <c r="D48" s="21">
        <v>0</v>
      </c>
      <c r="E48" s="21">
        <v>0</v>
      </c>
      <c r="F48" s="21">
        <v>0</v>
      </c>
      <c r="G48" s="21">
        <v>0</v>
      </c>
      <c r="H48" s="21">
        <v>0</v>
      </c>
      <c r="I48" s="23">
        <f t="shared" si="4"/>
        <v>0</v>
      </c>
    </row>
    <row r="49" spans="2:11" ht="18" customHeight="1" x14ac:dyDescent="0.25">
      <c r="B49" s="15" t="s">
        <v>62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3">
        <f t="shared" si="4"/>
        <v>0</v>
      </c>
    </row>
    <row r="50" spans="2:11" ht="18" customHeight="1" x14ac:dyDescent="0.25">
      <c r="B50" s="15" t="s">
        <v>63</v>
      </c>
      <c r="C50" s="21">
        <v>0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3">
        <f t="shared" si="4"/>
        <v>0</v>
      </c>
    </row>
    <row r="51" spans="2:11" ht="18" customHeight="1" x14ac:dyDescent="0.25">
      <c r="B51" s="15" t="s">
        <v>64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3">
        <f t="shared" si="4"/>
        <v>0</v>
      </c>
    </row>
    <row r="52" spans="2:11" ht="18" customHeight="1" x14ac:dyDescent="0.25">
      <c r="B52" s="15" t="s">
        <v>65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3">
        <f t="shared" si="4"/>
        <v>0</v>
      </c>
    </row>
    <row r="53" spans="2:11" ht="18" customHeight="1" x14ac:dyDescent="0.25">
      <c r="B53" s="33" t="s">
        <v>66</v>
      </c>
      <c r="C53" s="34">
        <v>0</v>
      </c>
      <c r="D53" s="34">
        <v>0</v>
      </c>
      <c r="E53" s="34">
        <v>0</v>
      </c>
      <c r="F53" s="34">
        <v>0</v>
      </c>
      <c r="G53" s="34">
        <v>0</v>
      </c>
      <c r="H53" s="34">
        <v>0</v>
      </c>
      <c r="I53" s="31">
        <f t="shared" si="4"/>
        <v>0</v>
      </c>
    </row>
    <row r="54" spans="2:11" s="6" customFormat="1" ht="18" customHeight="1" x14ac:dyDescent="0.25">
      <c r="B54" s="35" t="s">
        <v>32</v>
      </c>
      <c r="C54" s="36">
        <f>SUM(C55:C65)</f>
        <v>0</v>
      </c>
      <c r="D54" s="36">
        <f t="shared" ref="D54:H54" si="6">SUM(D55:D65)</f>
        <v>0</v>
      </c>
      <c r="E54" s="41">
        <f t="shared" si="6"/>
        <v>585000</v>
      </c>
      <c r="F54" s="36">
        <v>0</v>
      </c>
      <c r="G54" s="41">
        <f t="shared" si="6"/>
        <v>65880</v>
      </c>
      <c r="H54" s="41">
        <f t="shared" si="6"/>
        <v>153700</v>
      </c>
      <c r="I54" s="41">
        <f t="shared" si="4"/>
        <v>804580</v>
      </c>
    </row>
    <row r="55" spans="2:11" ht="18" customHeight="1" x14ac:dyDescent="0.25">
      <c r="B55" s="3" t="s">
        <v>33</v>
      </c>
      <c r="C55" s="21">
        <v>0</v>
      </c>
      <c r="D55" s="21">
        <v>0</v>
      </c>
      <c r="E55" s="21">
        <v>0</v>
      </c>
      <c r="F55" s="21">
        <v>0</v>
      </c>
      <c r="G55" s="42">
        <v>65880</v>
      </c>
      <c r="H55" s="42">
        <v>153700</v>
      </c>
      <c r="I55" s="42">
        <f t="shared" si="4"/>
        <v>219580</v>
      </c>
      <c r="K55" s="52"/>
    </row>
    <row r="56" spans="2:11" ht="18" customHeight="1" x14ac:dyDescent="0.25">
      <c r="B56" s="3" t="s">
        <v>34</v>
      </c>
      <c r="C56" s="21">
        <v>0</v>
      </c>
      <c r="D56" s="21">
        <v>0</v>
      </c>
      <c r="E56" s="21">
        <v>0</v>
      </c>
      <c r="F56" s="21">
        <v>0</v>
      </c>
      <c r="G56" s="21">
        <v>0</v>
      </c>
      <c r="H56" s="21">
        <v>0</v>
      </c>
      <c r="I56" s="23">
        <f t="shared" si="4"/>
        <v>0</v>
      </c>
    </row>
    <row r="57" spans="2:11" ht="18" customHeight="1" x14ac:dyDescent="0.25">
      <c r="B57" s="15" t="s">
        <v>67</v>
      </c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3">
        <f t="shared" ref="I57:I62" si="7">SUM(C57:H57)</f>
        <v>0</v>
      </c>
    </row>
    <row r="58" spans="2:11" ht="18" customHeight="1" x14ac:dyDescent="0.25">
      <c r="B58" s="15" t="s">
        <v>35</v>
      </c>
      <c r="C58" s="21">
        <v>0</v>
      </c>
      <c r="D58" s="21">
        <v>0</v>
      </c>
      <c r="E58" s="21">
        <v>0</v>
      </c>
      <c r="F58" s="21">
        <v>0</v>
      </c>
      <c r="G58" s="21">
        <v>0</v>
      </c>
      <c r="H58" s="21">
        <v>0</v>
      </c>
      <c r="I58" s="23">
        <f t="shared" si="7"/>
        <v>0</v>
      </c>
    </row>
    <row r="59" spans="2:11" ht="18" customHeight="1" x14ac:dyDescent="0.25">
      <c r="B59" s="3" t="s">
        <v>36</v>
      </c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3">
        <f t="shared" si="7"/>
        <v>0</v>
      </c>
    </row>
    <row r="60" spans="2:11" ht="18" customHeight="1" x14ac:dyDescent="0.25">
      <c r="B60" s="3" t="s">
        <v>37</v>
      </c>
      <c r="C60" s="21">
        <v>0</v>
      </c>
      <c r="D60" s="21">
        <v>0</v>
      </c>
      <c r="E60" s="21">
        <v>0</v>
      </c>
      <c r="F60" s="21">
        <v>0</v>
      </c>
      <c r="G60" s="21">
        <v>0</v>
      </c>
      <c r="H60" s="21">
        <v>0</v>
      </c>
      <c r="I60" s="23">
        <f t="shared" si="7"/>
        <v>0</v>
      </c>
    </row>
    <row r="61" spans="2:11" ht="18" customHeight="1" x14ac:dyDescent="0.25">
      <c r="B61" s="3" t="s">
        <v>68</v>
      </c>
      <c r="C61" s="21">
        <v>0</v>
      </c>
      <c r="D61" s="21">
        <v>0</v>
      </c>
      <c r="E61" s="21">
        <v>0</v>
      </c>
      <c r="F61" s="21">
        <v>0</v>
      </c>
      <c r="G61" s="21">
        <v>0</v>
      </c>
      <c r="H61" s="21">
        <v>0</v>
      </c>
      <c r="I61" s="23">
        <f t="shared" si="7"/>
        <v>0</v>
      </c>
    </row>
    <row r="62" spans="2:11" ht="18" customHeight="1" x14ac:dyDescent="0.25">
      <c r="B62" s="3" t="s">
        <v>101</v>
      </c>
      <c r="C62" s="21">
        <v>0</v>
      </c>
      <c r="D62" s="21">
        <v>0</v>
      </c>
      <c r="E62" s="42">
        <v>585000</v>
      </c>
      <c r="F62" s="21">
        <v>0</v>
      </c>
      <c r="G62" s="21">
        <v>0</v>
      </c>
      <c r="H62" s="21">
        <v>0</v>
      </c>
      <c r="I62" s="42">
        <f t="shared" si="7"/>
        <v>585000</v>
      </c>
    </row>
    <row r="63" spans="2:11" ht="18" customHeight="1" x14ac:dyDescent="0.25">
      <c r="B63" s="15" t="s">
        <v>38</v>
      </c>
      <c r="C63" s="21">
        <v>0</v>
      </c>
      <c r="D63" s="21">
        <v>0</v>
      </c>
      <c r="E63" s="21">
        <v>0</v>
      </c>
      <c r="F63" s="21">
        <v>0</v>
      </c>
      <c r="G63" s="21">
        <v>0</v>
      </c>
      <c r="H63" s="21">
        <v>0</v>
      </c>
      <c r="I63" s="23">
        <f>SUM(C63:H63)</f>
        <v>0</v>
      </c>
    </row>
    <row r="64" spans="2:11" ht="18" customHeight="1" x14ac:dyDescent="0.25">
      <c r="B64" s="3" t="s">
        <v>69</v>
      </c>
      <c r="C64" s="21">
        <v>0</v>
      </c>
      <c r="D64" s="21">
        <v>0</v>
      </c>
      <c r="E64" s="21">
        <v>0</v>
      </c>
      <c r="F64" s="21">
        <v>0</v>
      </c>
      <c r="G64" s="21">
        <v>0</v>
      </c>
      <c r="H64" s="21">
        <v>0</v>
      </c>
      <c r="I64" s="23">
        <f t="shared" ref="I64:I65" si="8">SUM(C64:H64)</f>
        <v>0</v>
      </c>
    </row>
    <row r="65" spans="2:9" ht="18" customHeight="1" x14ac:dyDescent="0.25">
      <c r="B65" s="15" t="s">
        <v>70</v>
      </c>
      <c r="C65" s="21">
        <v>0</v>
      </c>
      <c r="D65" s="21">
        <v>0</v>
      </c>
      <c r="E65" s="21">
        <v>0</v>
      </c>
      <c r="F65" s="21">
        <v>0</v>
      </c>
      <c r="G65" s="21">
        <v>0</v>
      </c>
      <c r="H65" s="21">
        <v>0</v>
      </c>
      <c r="I65" s="23">
        <f t="shared" si="8"/>
        <v>0</v>
      </c>
    </row>
    <row r="66" spans="2:9" ht="18" customHeight="1" x14ac:dyDescent="0.25">
      <c r="B66" s="7" t="s">
        <v>71</v>
      </c>
      <c r="C66" s="22">
        <v>0</v>
      </c>
      <c r="D66" s="22">
        <v>0</v>
      </c>
      <c r="E66" s="22">
        <v>0</v>
      </c>
      <c r="F66" s="22">
        <v>0</v>
      </c>
      <c r="G66" s="22">
        <v>0</v>
      </c>
      <c r="H66" s="22">
        <v>0</v>
      </c>
      <c r="I66" s="22">
        <f t="shared" ref="I66:I78" si="9">SUM(C66:H66)</f>
        <v>0</v>
      </c>
    </row>
    <row r="67" spans="2:9" ht="18" customHeight="1" x14ac:dyDescent="0.25">
      <c r="B67" s="15" t="s">
        <v>72</v>
      </c>
      <c r="C67" s="23">
        <v>0</v>
      </c>
      <c r="D67" s="23">
        <v>0</v>
      </c>
      <c r="E67" s="23">
        <v>0</v>
      </c>
      <c r="F67" s="23">
        <v>0</v>
      </c>
      <c r="G67" s="23">
        <v>0</v>
      </c>
      <c r="H67" s="23">
        <v>0</v>
      </c>
      <c r="I67" s="23">
        <f t="shared" si="9"/>
        <v>0</v>
      </c>
    </row>
    <row r="68" spans="2:9" ht="18" customHeight="1" x14ac:dyDescent="0.25">
      <c r="B68" s="3" t="s">
        <v>73</v>
      </c>
      <c r="C68" s="23">
        <v>0</v>
      </c>
      <c r="D68" s="23">
        <v>0</v>
      </c>
      <c r="E68" s="23">
        <v>0</v>
      </c>
      <c r="F68" s="23">
        <v>0</v>
      </c>
      <c r="G68" s="23">
        <v>0</v>
      </c>
      <c r="H68" s="23">
        <v>0</v>
      </c>
      <c r="I68" s="23">
        <f t="shared" si="9"/>
        <v>0</v>
      </c>
    </row>
    <row r="69" spans="2:9" ht="18" customHeight="1" x14ac:dyDescent="0.25">
      <c r="B69" s="15" t="s">
        <v>74</v>
      </c>
      <c r="C69" s="23">
        <v>0</v>
      </c>
      <c r="D69" s="23">
        <v>0</v>
      </c>
      <c r="E69" s="23">
        <v>0</v>
      </c>
      <c r="F69" s="23">
        <v>0</v>
      </c>
      <c r="G69" s="23">
        <v>0</v>
      </c>
      <c r="H69" s="23">
        <v>0</v>
      </c>
      <c r="I69" s="23">
        <f t="shared" si="9"/>
        <v>0</v>
      </c>
    </row>
    <row r="70" spans="2:9" ht="18" customHeight="1" x14ac:dyDescent="0.25">
      <c r="B70" s="15" t="s">
        <v>75</v>
      </c>
      <c r="C70" s="23">
        <v>0</v>
      </c>
      <c r="D70" s="23">
        <v>0</v>
      </c>
      <c r="E70" s="23">
        <v>0</v>
      </c>
      <c r="F70" s="23">
        <v>0</v>
      </c>
      <c r="G70" s="23">
        <v>0</v>
      </c>
      <c r="H70" s="23">
        <v>0</v>
      </c>
      <c r="I70" s="23">
        <f t="shared" si="9"/>
        <v>0</v>
      </c>
    </row>
    <row r="71" spans="2:9" ht="18" customHeight="1" x14ac:dyDescent="0.25">
      <c r="B71" s="20" t="s">
        <v>76</v>
      </c>
      <c r="C71" s="22">
        <v>0</v>
      </c>
      <c r="D71" s="22">
        <v>0</v>
      </c>
      <c r="E71" s="22">
        <v>0</v>
      </c>
      <c r="F71" s="22">
        <v>0</v>
      </c>
      <c r="G71" s="22">
        <v>0</v>
      </c>
      <c r="H71" s="22">
        <v>0</v>
      </c>
      <c r="I71" s="22">
        <f t="shared" si="9"/>
        <v>0</v>
      </c>
    </row>
    <row r="72" spans="2:9" ht="18" customHeight="1" x14ac:dyDescent="0.25">
      <c r="B72" s="15" t="s">
        <v>77</v>
      </c>
      <c r="C72" s="23">
        <v>0</v>
      </c>
      <c r="D72" s="23">
        <v>0</v>
      </c>
      <c r="E72" s="23">
        <v>0</v>
      </c>
      <c r="F72" s="23">
        <v>0</v>
      </c>
      <c r="G72" s="23">
        <v>0</v>
      </c>
      <c r="H72" s="23">
        <v>0</v>
      </c>
      <c r="I72" s="23">
        <f t="shared" si="9"/>
        <v>0</v>
      </c>
    </row>
    <row r="73" spans="2:9" ht="18" customHeight="1" x14ac:dyDescent="0.25">
      <c r="B73" s="15" t="s">
        <v>78</v>
      </c>
      <c r="C73" s="23">
        <v>0</v>
      </c>
      <c r="D73" s="23">
        <v>0</v>
      </c>
      <c r="E73" s="23">
        <v>0</v>
      </c>
      <c r="F73" s="23">
        <v>0</v>
      </c>
      <c r="G73" s="23">
        <v>0</v>
      </c>
      <c r="H73" s="23">
        <v>0</v>
      </c>
      <c r="I73" s="23">
        <f t="shared" si="9"/>
        <v>0</v>
      </c>
    </row>
    <row r="74" spans="2:9" ht="18" customHeight="1" x14ac:dyDescent="0.25">
      <c r="B74" s="15" t="s">
        <v>79</v>
      </c>
      <c r="C74" s="23">
        <v>0</v>
      </c>
      <c r="D74" s="23">
        <v>0</v>
      </c>
      <c r="E74" s="23">
        <v>0</v>
      </c>
      <c r="F74" s="23">
        <v>0</v>
      </c>
      <c r="G74" s="23">
        <v>0</v>
      </c>
      <c r="H74" s="23">
        <v>0</v>
      </c>
      <c r="I74" s="23">
        <f t="shared" si="9"/>
        <v>0</v>
      </c>
    </row>
    <row r="75" spans="2:9" ht="18" customHeight="1" x14ac:dyDescent="0.25">
      <c r="B75" s="15" t="s">
        <v>80</v>
      </c>
      <c r="C75" s="23">
        <v>0</v>
      </c>
      <c r="D75" s="23">
        <v>0</v>
      </c>
      <c r="E75" s="23">
        <v>0</v>
      </c>
      <c r="F75" s="23">
        <v>0</v>
      </c>
      <c r="G75" s="23">
        <v>0</v>
      </c>
      <c r="H75" s="23">
        <v>0</v>
      </c>
      <c r="I75" s="23">
        <f t="shared" si="9"/>
        <v>0</v>
      </c>
    </row>
    <row r="76" spans="2:9" ht="18" customHeight="1" x14ac:dyDescent="0.25">
      <c r="B76" s="15" t="s">
        <v>81</v>
      </c>
      <c r="C76" s="23">
        <v>0</v>
      </c>
      <c r="D76" s="23">
        <v>0</v>
      </c>
      <c r="E76" s="23">
        <v>0</v>
      </c>
      <c r="F76" s="23">
        <v>0</v>
      </c>
      <c r="G76" s="23">
        <v>0</v>
      </c>
      <c r="H76" s="23">
        <v>0</v>
      </c>
      <c r="I76" s="23">
        <f t="shared" si="9"/>
        <v>0</v>
      </c>
    </row>
    <row r="77" spans="2:9" ht="18" customHeight="1" x14ac:dyDescent="0.25">
      <c r="B77" s="7" t="s">
        <v>82</v>
      </c>
      <c r="C77" s="22">
        <v>0</v>
      </c>
      <c r="D77" s="22">
        <v>0</v>
      </c>
      <c r="E77" s="22">
        <v>0</v>
      </c>
      <c r="F77" s="22">
        <v>0</v>
      </c>
      <c r="G77" s="22">
        <v>0</v>
      </c>
      <c r="H77" s="22">
        <v>0</v>
      </c>
      <c r="I77" s="22">
        <f t="shared" si="9"/>
        <v>0</v>
      </c>
    </row>
    <row r="78" spans="2:9" ht="18" customHeight="1" x14ac:dyDescent="0.25">
      <c r="B78" s="15" t="s">
        <v>83</v>
      </c>
      <c r="C78" s="21">
        <v>0</v>
      </c>
      <c r="D78" s="21">
        <v>0</v>
      </c>
      <c r="E78" s="21">
        <v>0</v>
      </c>
      <c r="F78" s="21">
        <v>0</v>
      </c>
      <c r="G78" s="23">
        <v>0</v>
      </c>
      <c r="H78" s="23">
        <v>0</v>
      </c>
      <c r="I78" s="23">
        <f t="shared" si="9"/>
        <v>0</v>
      </c>
    </row>
    <row r="79" spans="2:9" ht="18" customHeight="1" x14ac:dyDescent="0.25">
      <c r="B79" s="15" t="s">
        <v>84</v>
      </c>
      <c r="C79" s="23">
        <v>0</v>
      </c>
      <c r="D79" s="23">
        <v>0</v>
      </c>
      <c r="E79" s="23">
        <v>0</v>
      </c>
      <c r="F79" s="23">
        <v>0</v>
      </c>
      <c r="G79" s="23">
        <v>0</v>
      </c>
      <c r="H79" s="23">
        <v>0</v>
      </c>
      <c r="I79" s="23">
        <f t="shared" ref="I79:I81" si="10">SUM(C79:H79)</f>
        <v>0</v>
      </c>
    </row>
    <row r="80" spans="2:9" ht="18" customHeight="1" x14ac:dyDescent="0.25">
      <c r="B80" s="15" t="s">
        <v>85</v>
      </c>
      <c r="C80" s="23">
        <v>0</v>
      </c>
      <c r="D80" s="23">
        <v>0</v>
      </c>
      <c r="E80" s="23">
        <v>0</v>
      </c>
      <c r="F80" s="23">
        <v>0</v>
      </c>
      <c r="G80" s="23">
        <v>0</v>
      </c>
      <c r="H80" s="23">
        <v>0</v>
      </c>
      <c r="I80" s="23">
        <f t="shared" si="10"/>
        <v>0</v>
      </c>
    </row>
    <row r="81" spans="2:9" ht="18" customHeight="1" x14ac:dyDescent="0.25">
      <c r="B81" s="33" t="s">
        <v>86</v>
      </c>
      <c r="C81" s="31">
        <v>0</v>
      </c>
      <c r="D81" s="31">
        <v>0</v>
      </c>
      <c r="E81" s="31">
        <v>0</v>
      </c>
      <c r="F81" s="31">
        <v>0</v>
      </c>
      <c r="G81" s="23">
        <v>0</v>
      </c>
      <c r="H81" s="23">
        <v>0</v>
      </c>
      <c r="I81" s="23">
        <f t="shared" si="10"/>
        <v>0</v>
      </c>
    </row>
    <row r="82" spans="2:9" ht="18" customHeight="1" x14ac:dyDescent="0.25">
      <c r="B82" s="16" t="s">
        <v>39</v>
      </c>
      <c r="C82" s="26">
        <f>C54+C36+C26+C15+C9</f>
        <v>3741957.4200000004</v>
      </c>
      <c r="D82" s="26">
        <f>D54+D36+D26+D15+D9+D46</f>
        <v>8798887.5999999996</v>
      </c>
      <c r="E82" s="26">
        <f>E54+E36+E26+E15+E9+E46</f>
        <v>7253711.5099999998</v>
      </c>
      <c r="F82" s="26">
        <f>F54+F36+F26+F15+F9+F46</f>
        <v>7312698.6099999994</v>
      </c>
      <c r="G82" s="26">
        <f>G54+G36+G26+G15+G9+G46</f>
        <v>8855618.2699999996</v>
      </c>
      <c r="H82" s="26">
        <f>H54+H36+H26+H15+H9+H46</f>
        <v>7391756.8499999996</v>
      </c>
      <c r="I82" s="64">
        <f>SUM(C82:H82)</f>
        <v>43354630.259999998</v>
      </c>
    </row>
    <row r="83" spans="2:9" ht="18" customHeight="1" x14ac:dyDescent="0.25">
      <c r="B83" s="5"/>
      <c r="C83" s="4"/>
      <c r="D83" s="44"/>
      <c r="E83" s="44"/>
      <c r="F83" s="44"/>
      <c r="G83" s="44"/>
      <c r="H83" s="44"/>
      <c r="I83" s="62"/>
    </row>
    <row r="84" spans="2:9" s="6" customFormat="1" ht="18" customHeight="1" x14ac:dyDescent="0.25">
      <c r="B84" s="10" t="s">
        <v>40</v>
      </c>
      <c r="C84" s="11"/>
      <c r="D84" s="45"/>
      <c r="E84" s="45"/>
      <c r="F84" s="45"/>
      <c r="G84" s="45"/>
      <c r="H84" s="45"/>
      <c r="I84" s="12"/>
    </row>
    <row r="85" spans="2:9" s="6" customFormat="1" ht="18" customHeight="1" x14ac:dyDescent="0.25">
      <c r="B85" s="7" t="s">
        <v>41</v>
      </c>
      <c r="C85" s="22">
        <v>0</v>
      </c>
      <c r="D85" s="22">
        <v>0</v>
      </c>
      <c r="E85" s="22">
        <v>0</v>
      </c>
      <c r="F85" s="22">
        <v>0</v>
      </c>
      <c r="G85" s="22">
        <v>0</v>
      </c>
      <c r="H85" s="22">
        <v>0</v>
      </c>
      <c r="I85" s="22">
        <f t="shared" ref="I85:I92" si="11">SUM(C85:H85)</f>
        <v>0</v>
      </c>
    </row>
    <row r="86" spans="2:9" ht="18" customHeight="1" x14ac:dyDescent="0.25">
      <c r="B86" s="3" t="s">
        <v>42</v>
      </c>
      <c r="C86" s="21">
        <v>0</v>
      </c>
      <c r="D86" s="21">
        <v>0</v>
      </c>
      <c r="E86" s="21">
        <v>0</v>
      </c>
      <c r="F86" s="21">
        <v>0</v>
      </c>
      <c r="G86" s="23">
        <v>0</v>
      </c>
      <c r="H86" s="23"/>
      <c r="I86" s="23">
        <f t="shared" si="11"/>
        <v>0</v>
      </c>
    </row>
    <row r="87" spans="2:9" ht="18" customHeight="1" x14ac:dyDescent="0.25">
      <c r="B87" s="15" t="s">
        <v>88</v>
      </c>
      <c r="C87" s="21">
        <v>0</v>
      </c>
      <c r="D87" s="21">
        <v>0</v>
      </c>
      <c r="E87" s="21">
        <v>0</v>
      </c>
      <c r="F87" s="21">
        <v>0</v>
      </c>
      <c r="G87" s="23">
        <v>0</v>
      </c>
      <c r="H87" s="23"/>
      <c r="I87" s="23">
        <f t="shared" si="11"/>
        <v>0</v>
      </c>
    </row>
    <row r="88" spans="2:9" s="6" customFormat="1" ht="18" customHeight="1" x14ac:dyDescent="0.25">
      <c r="B88" s="7" t="s">
        <v>43</v>
      </c>
      <c r="C88" s="22">
        <v>0</v>
      </c>
      <c r="D88" s="22">
        <v>0</v>
      </c>
      <c r="E88" s="22">
        <v>0</v>
      </c>
      <c r="F88" s="22">
        <v>0</v>
      </c>
      <c r="G88" s="22">
        <v>0</v>
      </c>
      <c r="H88" s="22">
        <v>0</v>
      </c>
      <c r="I88" s="22">
        <f t="shared" si="11"/>
        <v>0</v>
      </c>
    </row>
    <row r="89" spans="2:9" ht="18" customHeight="1" x14ac:dyDescent="0.25">
      <c r="B89" s="3" t="s">
        <v>44</v>
      </c>
      <c r="C89" s="21">
        <v>0</v>
      </c>
      <c r="D89" s="21">
        <v>0</v>
      </c>
      <c r="E89" s="21">
        <v>0</v>
      </c>
      <c r="F89" s="21">
        <v>0</v>
      </c>
      <c r="G89" s="23">
        <v>0</v>
      </c>
      <c r="H89" s="23"/>
      <c r="I89" s="23">
        <f t="shared" si="11"/>
        <v>0</v>
      </c>
    </row>
    <row r="90" spans="2:9" ht="18" customHeight="1" x14ac:dyDescent="0.25">
      <c r="B90" s="3" t="s">
        <v>89</v>
      </c>
      <c r="C90" s="21">
        <v>0</v>
      </c>
      <c r="D90" s="21">
        <v>0</v>
      </c>
      <c r="E90" s="21">
        <v>0</v>
      </c>
      <c r="F90" s="21">
        <v>0</v>
      </c>
      <c r="G90" s="23">
        <v>0</v>
      </c>
      <c r="H90" s="23"/>
      <c r="I90" s="23">
        <f t="shared" si="11"/>
        <v>0</v>
      </c>
    </row>
    <row r="91" spans="2:9" ht="18" customHeight="1" x14ac:dyDescent="0.25">
      <c r="B91" s="7" t="s">
        <v>90</v>
      </c>
      <c r="C91" s="22">
        <v>0</v>
      </c>
      <c r="D91" s="22">
        <v>0</v>
      </c>
      <c r="E91" s="22">
        <v>0</v>
      </c>
      <c r="F91" s="22">
        <v>0</v>
      </c>
      <c r="G91" s="22">
        <v>0</v>
      </c>
      <c r="H91" s="22">
        <v>0</v>
      </c>
      <c r="I91" s="22">
        <f t="shared" si="11"/>
        <v>0</v>
      </c>
    </row>
    <row r="92" spans="2:9" ht="18" customHeight="1" x14ac:dyDescent="0.25">
      <c r="B92" s="3" t="s">
        <v>91</v>
      </c>
      <c r="C92" s="21">
        <v>0</v>
      </c>
      <c r="D92" s="21">
        <v>0</v>
      </c>
      <c r="E92" s="21">
        <v>0</v>
      </c>
      <c r="F92" s="21">
        <v>0</v>
      </c>
      <c r="G92" s="23">
        <v>0</v>
      </c>
      <c r="H92" s="23"/>
      <c r="I92" s="23">
        <f t="shared" si="11"/>
        <v>0</v>
      </c>
    </row>
    <row r="93" spans="2:9" ht="18" customHeight="1" x14ac:dyDescent="0.25">
      <c r="B93" s="16" t="s">
        <v>45</v>
      </c>
      <c r="C93" s="9"/>
      <c r="D93" s="46"/>
      <c r="E93" s="46"/>
      <c r="F93" s="46"/>
      <c r="G93" s="46"/>
      <c r="H93" s="46"/>
      <c r="I93" s="13"/>
    </row>
    <row r="94" spans="2:9" ht="18" customHeight="1" x14ac:dyDescent="0.25">
      <c r="B94" s="5"/>
      <c r="C94" s="4"/>
      <c r="D94" s="44"/>
      <c r="E94" s="44"/>
      <c r="F94" s="44"/>
      <c r="G94" s="44"/>
      <c r="H94" s="44"/>
      <c r="I94" s="65"/>
    </row>
    <row r="95" spans="2:9" ht="18" customHeight="1" x14ac:dyDescent="0.25">
      <c r="B95" s="17" t="s">
        <v>46</v>
      </c>
      <c r="C95" s="14">
        <f t="shared" ref="C95:H95" si="12">C82+C93</f>
        <v>3741957.4200000004</v>
      </c>
      <c r="D95" s="14">
        <f t="shared" si="12"/>
        <v>8798887.5999999996</v>
      </c>
      <c r="E95" s="14">
        <f t="shared" si="12"/>
        <v>7253711.5099999998</v>
      </c>
      <c r="F95" s="14">
        <f t="shared" si="12"/>
        <v>7312698.6099999994</v>
      </c>
      <c r="G95" s="14">
        <f t="shared" si="12"/>
        <v>8855618.2699999996</v>
      </c>
      <c r="H95" s="14">
        <f t="shared" si="12"/>
        <v>7391756.8499999996</v>
      </c>
      <c r="I95" s="66">
        <f>+I82+I93</f>
        <v>43354630.259999998</v>
      </c>
    </row>
    <row r="96" spans="2:9" x14ac:dyDescent="0.25">
      <c r="B96" t="s">
        <v>47</v>
      </c>
      <c r="I96" s="47"/>
    </row>
    <row r="97" spans="2:9" x14ac:dyDescent="0.25">
      <c r="C97" s="47"/>
      <c r="I97" s="47"/>
    </row>
    <row r="98" spans="2:9" x14ac:dyDescent="0.25">
      <c r="C98" s="54"/>
      <c r="I98" s="67"/>
    </row>
    <row r="100" spans="2:9" x14ac:dyDescent="0.25">
      <c r="B100" s="32"/>
      <c r="C100" s="27"/>
      <c r="D100" s="48"/>
      <c r="E100" s="48"/>
      <c r="F100" s="48"/>
      <c r="G100" s="48"/>
      <c r="H100" s="48"/>
      <c r="I100" s="68"/>
    </row>
    <row r="101" spans="2:9" x14ac:dyDescent="0.25">
      <c r="B101" s="37" t="s">
        <v>95</v>
      </c>
      <c r="C101" s="71" t="s">
        <v>93</v>
      </c>
      <c r="D101" s="71"/>
      <c r="E101" s="71"/>
      <c r="F101" s="71"/>
      <c r="G101" s="71"/>
      <c r="H101" s="71"/>
      <c r="I101" s="71"/>
    </row>
    <row r="102" spans="2:9" x14ac:dyDescent="0.25">
      <c r="B102" s="38" t="s">
        <v>96</v>
      </c>
      <c r="C102" s="70" t="s">
        <v>94</v>
      </c>
      <c r="D102" s="70"/>
      <c r="E102" s="70"/>
      <c r="F102" s="70"/>
      <c r="G102" s="70"/>
      <c r="H102" s="70"/>
      <c r="I102" s="70"/>
    </row>
    <row r="108" spans="2:9" x14ac:dyDescent="0.25">
      <c r="B108" s="71" t="s">
        <v>92</v>
      </c>
      <c r="C108" s="71"/>
      <c r="D108" s="71"/>
      <c r="E108" s="71"/>
      <c r="F108" s="71"/>
      <c r="G108" s="71"/>
      <c r="H108" s="71"/>
      <c r="I108" s="71"/>
    </row>
    <row r="109" spans="2:9" x14ac:dyDescent="0.25">
      <c r="B109" s="70" t="s">
        <v>87</v>
      </c>
      <c r="C109" s="70"/>
      <c r="D109" s="70"/>
      <c r="E109" s="70"/>
      <c r="F109" s="70"/>
      <c r="G109" s="70"/>
      <c r="H109" s="70"/>
      <c r="I109" s="70"/>
    </row>
    <row r="112" spans="2:9" x14ac:dyDescent="0.25">
      <c r="B112" s="25"/>
      <c r="C112" s="39"/>
      <c r="D112" s="51"/>
      <c r="E112" s="51"/>
      <c r="F112" s="51"/>
      <c r="G112" s="51"/>
      <c r="H112" s="51"/>
      <c r="I112" s="68"/>
    </row>
    <row r="113" spans="2:9" x14ac:dyDescent="0.25">
      <c r="B113" s="24"/>
      <c r="I113" s="25"/>
    </row>
    <row r="114" spans="2:9" x14ac:dyDescent="0.25">
      <c r="I114" s="69"/>
    </row>
  </sheetData>
  <mergeCells count="9">
    <mergeCell ref="C102:I102"/>
    <mergeCell ref="B108:I108"/>
    <mergeCell ref="B109:I109"/>
    <mergeCell ref="B5:C5"/>
    <mergeCell ref="B1:I1"/>
    <mergeCell ref="B2:I2"/>
    <mergeCell ref="B3:I3"/>
    <mergeCell ref="B4:I4"/>
    <mergeCell ref="C101:I101"/>
  </mergeCells>
  <printOptions horizontalCentered="1" verticalCentered="1"/>
  <pageMargins left="0" right="0" top="3.937007874015748E-2" bottom="0.31496062992125984" header="0.31496062992125984" footer="0.86614173228346458"/>
  <pageSetup scale="60" orientation="landscape" r:id="rId1"/>
  <rowBreaks count="1" manualBreakCount="1">
    <brk id="53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Mayo 2022</vt:lpstr>
      <vt:lpstr>'Mayo 2022'!Área_de_impresión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Benitez</dc:creator>
  <cp:lastModifiedBy>Asanchez</cp:lastModifiedBy>
  <cp:lastPrinted>2022-07-01T15:57:12Z</cp:lastPrinted>
  <dcterms:created xsi:type="dcterms:W3CDTF">2018-10-05T19:26:31Z</dcterms:created>
  <dcterms:modified xsi:type="dcterms:W3CDTF">2022-07-01T15:57:17Z</dcterms:modified>
</cp:coreProperties>
</file>