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anchez\Desktop\ODAC\AASG\PRESUPUESTO\02 2022\Ejecuciones Presupuestarias\2022\"/>
    </mc:Choice>
  </mc:AlternateContent>
  <xr:revisionPtr revIDLastSave="0" documentId="13_ncr:1_{2D5BA25D-9606-4BD8-917C-8C70652C57C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arzo 2022" sheetId="1" r:id="rId1"/>
  </sheets>
  <externalReferences>
    <externalReference r:id="rId2"/>
  </externalReferences>
  <definedNames>
    <definedName name="_xlnm.Print_Area" localSheetId="0">'Marzo 2022'!$A$1:$F$109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  <c r="F62" i="1"/>
  <c r="F54" i="1"/>
  <c r="F47" i="1"/>
  <c r="F46" i="1"/>
  <c r="F45" i="1"/>
  <c r="F44" i="1"/>
  <c r="F42" i="1"/>
  <c r="F41" i="1"/>
  <c r="F40" i="1"/>
  <c r="F39" i="1"/>
  <c r="F38" i="1"/>
  <c r="F37" i="1"/>
  <c r="F35" i="1"/>
  <c r="F34" i="1"/>
  <c r="F31" i="1"/>
  <c r="F32" i="1"/>
  <c r="F30" i="1"/>
  <c r="E54" i="1"/>
  <c r="D54" i="1"/>
  <c r="C54" i="1"/>
  <c r="F53" i="1"/>
  <c r="E14" i="1"/>
  <c r="F65" i="1"/>
  <c r="F64" i="1"/>
  <c r="F63" i="1"/>
  <c r="F61" i="1"/>
  <c r="F60" i="1"/>
  <c r="F59" i="1"/>
  <c r="F58" i="1"/>
  <c r="F57" i="1"/>
  <c r="F56" i="1"/>
  <c r="F55" i="1"/>
  <c r="F52" i="1"/>
  <c r="F50" i="1"/>
  <c r="F49" i="1"/>
  <c r="F48" i="1"/>
  <c r="F51" i="1"/>
  <c r="E36" i="1"/>
  <c r="E35" i="1"/>
  <c r="E26" i="1" s="1"/>
  <c r="C26" i="1"/>
  <c r="E24" i="1"/>
  <c r="F24" i="1" s="1"/>
  <c r="F25" i="1"/>
  <c r="F23" i="1"/>
  <c r="E23" i="1"/>
  <c r="E20" i="1" l="1"/>
  <c r="F20" i="1" s="1"/>
  <c r="F17" i="1"/>
  <c r="E16" i="1"/>
  <c r="E15" i="1" s="1"/>
  <c r="F77" i="1"/>
  <c r="F71" i="1"/>
  <c r="F66" i="1"/>
  <c r="F43" i="1"/>
  <c r="F33" i="1"/>
  <c r="F14" i="1"/>
  <c r="F13" i="1"/>
  <c r="F12" i="1"/>
  <c r="F11" i="1"/>
  <c r="C15" i="1"/>
  <c r="D35" i="1"/>
  <c r="D29" i="1"/>
  <c r="D28" i="1"/>
  <c r="D27" i="1"/>
  <c r="D10" i="1"/>
  <c r="D25" i="1"/>
  <c r="D24" i="1"/>
  <c r="D22" i="1"/>
  <c r="F22" i="1" s="1"/>
  <c r="D21" i="1"/>
  <c r="F21" i="1" s="1"/>
  <c r="D19" i="1"/>
  <c r="F19" i="1" s="1"/>
  <c r="D18" i="1"/>
  <c r="F18" i="1" s="1"/>
  <c r="D16" i="1"/>
  <c r="F16" i="1" s="1"/>
  <c r="E9" i="1" l="1"/>
  <c r="E82" i="1" s="1"/>
  <c r="E95" i="1" s="1"/>
  <c r="F10" i="1"/>
  <c r="D15" i="1"/>
  <c r="F15" i="1" s="1"/>
  <c r="D26" i="1"/>
  <c r="F26" i="1" s="1"/>
  <c r="D36" i="1"/>
  <c r="C36" i="1"/>
  <c r="F27" i="1"/>
  <c r="F28" i="1"/>
  <c r="F29" i="1"/>
  <c r="C9" i="1"/>
  <c r="F36" i="1" l="1"/>
  <c r="D9" i="1"/>
  <c r="F9" i="1" s="1"/>
  <c r="F79" i="1"/>
  <c r="F80" i="1"/>
  <c r="F81" i="1"/>
  <c r="F78" i="1"/>
  <c r="F73" i="1"/>
  <c r="F74" i="1"/>
  <c r="F75" i="1"/>
  <c r="F76" i="1"/>
  <c r="F72" i="1"/>
  <c r="F68" i="1"/>
  <c r="F69" i="1"/>
  <c r="F70" i="1"/>
  <c r="F67" i="1"/>
  <c r="D82" i="1" l="1"/>
  <c r="D95" i="1" s="1"/>
  <c r="F82" i="1"/>
  <c r="F95" i="1" s="1"/>
  <c r="C82" i="1" l="1"/>
  <c r="C95" i="1" l="1"/>
</calcChain>
</file>

<file path=xl/sharedStrings.xml><?xml version="1.0" encoding="utf-8"?>
<sst xmlns="http://schemas.openxmlformats.org/spreadsheetml/2006/main" count="102" uniqueCount="102">
  <si>
    <t>Ejecución de Gastos y Aplicaciones Financieras</t>
  </si>
  <si>
    <t>Detalles</t>
  </si>
  <si>
    <t>2-GASTOS</t>
  </si>
  <si>
    <t>2.1-REMUNERACIONES Y CONTRIBUCIONES</t>
  </si>
  <si>
    <t>2.1.1-REMUNERACIONES</t>
  </si>
  <si>
    <t>2.1.2-SOBRESUELDOS</t>
  </si>
  <si>
    <t>2.1.3-DIETAS Y GASTOS DE REPRESENTACIÓN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</si>
  <si>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</si>
  <si>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</si>
  <si>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</si>
  <si>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</si>
  <si>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</si>
  <si>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</si>
  <si>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</si>
  <si>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</si>
  <si>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</si>
  <si>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</si>
  <si>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2.3-MATERIALES Y SUMINISTROS</t>
  </si>
  <si>
    <t>2.3.1-ALIMENTOS Y PRODUCTOS AGROFORESTALES</t>
  </si>
  <si>
    <t>2.3.9-PRODUCTOS Y ÚTILES VARIOS</t>
  </si>
  <si>
    <t>2.3.3-PRODUCTOS DE PAPEL, CARTÓN E IMPRESOS</t>
  </si>
  <si>
    <t>Organismo Dominicano de Acreditación - ODAC</t>
  </si>
  <si>
    <t>2.3.5-PRODUCTOS DE CUERO, CAUCHO Y PLÁSTICO</t>
  </si>
  <si>
    <t>En RD$</t>
  </si>
  <si>
    <t>Enero</t>
  </si>
  <si>
    <t>TOTAL</t>
  </si>
  <si>
    <t>2.3.2-TEXTILES Y VESTUARIOS</t>
  </si>
  <si>
    <t>2.3.4-PRODUCTOS FARMACEUTICOS</t>
  </si>
  <si>
    <t>2.3.7-COMBUSTIBLE, LUBRICANTES, PRODUCTOS QUIMICOS Y CON.</t>
  </si>
  <si>
    <t>2.4-TRANSFERENCIAS CORRIENTES</t>
  </si>
  <si>
    <t>2.4.1-TRANSFERENCIAS CORRIENTES AL SECTOR PRIVADO</t>
  </si>
  <si>
    <t>2.4.7-TRANSFERENCIAS CORRIENTES AL SECTOR EXTERNO</t>
  </si>
  <si>
    <t>2.6-BIENES MUEBLES, INMUEBLES E INTANGIBLES</t>
  </si>
  <si>
    <t>2.6.1-MOBILIARIOS Y EQUIPOS</t>
  </si>
  <si>
    <t>2.6.2-MOBILIARIO Y EQUIPO EDUCACIONAL Y RECREATIVO</t>
  </si>
  <si>
    <t>2.6.4-VEHICULOS Y EQUIPOS DE TRANSPORTE, TRACCION Y ELEVACION</t>
  </si>
  <si>
    <t>2.6.5-MAQUINARIAS, OTROS EQUIPOS Y HERRAMIENTAS</t>
  </si>
  <si>
    <t>2.6.6-EQUIPO DE DEFENSA Y SEGURIDAD</t>
  </si>
  <si>
    <t>2.6.9-EDIFICIOS, ESTRUCTURAS, TIERRAS, TERRENOS Y OBJ. VALOR</t>
  </si>
  <si>
    <t>Total Gastos</t>
  </si>
  <si>
    <t>4-APLICACIONES FINANCIERAS</t>
  </si>
  <si>
    <t>4.1-INCREMENTO DE ACTIVOS FINANCIEROS</t>
  </si>
  <si>
    <t>4.1.1-INCREMENTO DE ACTIVOS FINANCIEROS CORRIENTES</t>
  </si>
  <si>
    <t>4.2-DISMINUCION DE PASIVOS</t>
  </si>
  <si>
    <t>4.2.1-DISMINUCION DE PASIVOS CORRIENTES</t>
  </si>
  <si>
    <t>Total Aplicaciones Financieras</t>
  </si>
  <si>
    <t>TOTAL GASTOS Y APLICACIONES FINANCIERAS</t>
  </si>
  <si>
    <t xml:space="preserve">Nota: Gasto en etapa devengado. </t>
  </si>
  <si>
    <t>2.2.9-OTRAS CONTRATACIONES DE SERVICIOS</t>
  </si>
  <si>
    <t>2.1.4-GRATIFICACIONES Y BONIFICACIONES</t>
  </si>
  <si>
    <t>2.3.6-PRODUCTOS DE MINERALES, METALICOS Y NO METALICOS</t>
  </si>
  <si>
    <t>2.3.8-GASTOS QUE SE ASIGNARÁN DURANTE EL EJERCICIO (ART. 32 Y 33 LEY 423.06)</t>
  </si>
  <si>
    <t>2.4.2-TRANSFERENCIAS CORRIENTES AL GOBIERNO GENERAL NACIONAL</t>
  </si>
  <si>
    <t>2.4.3-TRANSFERENCIAS CORRIENTES A GOBIERNOS GENERALES LOCALES</t>
  </si>
  <si>
    <t>2.4.4-TRANSFERENCIAS CORRIENTES A EMPRESAS PUBLICAS NO FINANCIERAS</t>
  </si>
  <si>
    <t>2.4.5-TRANSFERENCIAS CORRIENTES A INSTITUCIONES PUBLICAS FINANCIERAS</t>
  </si>
  <si>
    <t>2.4.6 - SUBVENCIONES</t>
  </si>
  <si>
    <t>2.4.8 - TRANSFERENCIAS CORRIENTES A OTRAS INSTITUCIONES PÚBLICAS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</si>
  <si>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</si>
  <si>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</si>
  <si>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</si>
  <si>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NACIONAL</t>
  </si>
  <si>
    <t>2.5.3 - TRANSFERENCIAS DE CAPITAL A GOBIERNOS GENERALES LOCALES</t>
  </si>
  <si>
    <t>2.5.4 - TRANSFERENCIAS DE CAPITAL A EMPRESAS PÚBLICAS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</si>
  <si>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</si>
  <si>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</si>
  <si>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</si>
  <si>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2.6.3 - EQUIPO E INSTRUMENTAL, CINTÍFICO Y LABORATORIO</t>
  </si>
  <si>
    <t>2.6.7- ACTIVOS BIÓLOGICOS CULTIVABLES</t>
  </si>
  <si>
    <t>2.6.10 - TIERRAS Y TERRENOS</t>
  </si>
  <si>
    <t>2.6.11 - OBJETO DE VALOR</t>
  </si>
  <si>
    <t>2.7 - OBRAS</t>
  </si>
  <si>
    <t>2.7.1 - OBRAS EN EDIFICACIONES</t>
  </si>
  <si>
    <t>2.7.2 - INFRAESTRUCTURA</t>
  </si>
  <si>
    <t>2.7.3 - CONSTRUCCIONES EN BIENES CONCESIONADOS</t>
  </si>
  <si>
    <t>2.7.4 - GASTOS QUE LE ASIGNARÁN DURANTE EL EJERCICIO PARA INVERSIÓN (ART.32 Y 33 LEY 423-06)</t>
  </si>
  <si>
    <t>2.8 - ADQUISICIÓN DE ACTIVOS FINANCIEROS CON FINES DE POLÍTICA</t>
  </si>
  <si>
    <t>2.8.1 - CONCESIÓN DE PRESTAMOS</t>
  </si>
  <si>
    <t>2.8.2 - ADQUISICIÓN DE TÍTULOS VALORES REPRESENTATIVOS DE DEUDA</t>
  </si>
  <si>
    <t>2.8.3 - COMPRA DE ACCIONES Y PARTICIPACIONES DE CAPITAL</t>
  </si>
  <si>
    <t>2.8.4 - OBLIGACIONES NEGOCIALES</t>
  </si>
  <si>
    <t>2.8.5 – APORTES DE CAPITAL AL SECTOR PÚBLICO</t>
  </si>
  <si>
    <t>2.9 – GASTOS FINANCIEROS</t>
  </si>
  <si>
    <t>2.9.1 – INTERESES DE LA DEUDA PÚBLICA INTERNA</t>
  </si>
  <si>
    <t>2.9.2 – INTERESES DE LA DEUDA PÚBLICA EXTERNA</t>
  </si>
  <si>
    <t>2.9.3 – INTERESES DE LA DEUDA COMERCIAL</t>
  </si>
  <si>
    <t>2.9.4 – COMISIONES Y OTROS GASTOS BANCARIOS DE LA DEUDA PÚBLICA</t>
  </si>
  <si>
    <t>Director Ejecutivo</t>
  </si>
  <si>
    <t>4.1.2-INCREMENTO DE ACTIVOS FINANCIEROS NO CORRIENTES</t>
  </si>
  <si>
    <t>4.2.2-DISMINUCION DE PASIVOS NO CORRIENTES</t>
  </si>
  <si>
    <t>4.3-DISMINUCION DE FONDOS DE TERCEROS</t>
  </si>
  <si>
    <t>4.3.5-DISMINUCION DEPOSITOS FONDOS DE TERCEROS</t>
  </si>
  <si>
    <t>Angel David Taveras Difo</t>
  </si>
  <si>
    <t>Aura Migdalia Segura Matos</t>
  </si>
  <si>
    <t>Encargada Administrativa Financiera</t>
  </si>
  <si>
    <t xml:space="preserve">                                                                     Claribel Abreu</t>
  </si>
  <si>
    <t xml:space="preserve">                                                     Encargada Div. Contabilidad</t>
  </si>
  <si>
    <t>Febrero</t>
  </si>
  <si>
    <t>Año 2022</t>
  </si>
  <si>
    <t>Marzo</t>
  </si>
  <si>
    <t>2.2.7-SERVICIOS DE CONSERVACIÓN, REPARACIONES MENORES E INSTALACIONES T EMPORALES</t>
  </si>
  <si>
    <t>2.6.8-BIENES INTANGIBLES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</si>
</sst>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name val="Times New Roman"/>
      <family val="1"/>
    </font>
    <font>
      <sz val="16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2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 applyAlignment="1">
      <alignment horizontal="center"/>
    </xf>
    <xf numFmtId="49" fontId="3" fillId="2" borderId="2" xfId="0" applyNumberFormat="1" applyFont="1" applyFill="1" applyBorder="1" applyAlignment="1">
      <alignment horizontal="center"/>
    </xf>
    <xf numFmtId="49" fontId="5" fillId="0" borderId="3" xfId="0" applyNumberFormat="1" applyFont="1" applyBorder="1" applyAlignment="1">
      <alignment horizontal="left" indent="3"/>
    </xf>
    <xf numFmtId="49" fontId="5" fillId="0" borderId="1" xfId="0" applyNumberFormat="1" applyFont="1" applyBorder="1" applyAlignment="1">
      <alignment horizontal="left" indent="4"/>
    </xf>
    <xf numFmtId="0" fontId="0" fillId="0" borderId="4" xfId="0" applyBorder="1"/>
    <xf numFmtId="0" fontId="0" fillId="0" borderId="1" xfId="0" applyBorder="1"/>
    <xf numFmtId="0" fontId="7" fillId="0" borderId="0" xfId="0" applyFont="1"/>
    <xf numFmtId="49" fontId="4" fillId="0" borderId="1" xfId="0" applyNumberFormat="1" applyFont="1" applyBorder="1" applyAlignment="1">
      <alignment horizontal="left" indent="4"/>
    </xf>
    <xf numFmtId="49" fontId="4" fillId="0" borderId="1" xfId="0" applyNumberFormat="1" applyFont="1" applyBorder="1" applyAlignment="1">
      <alignment horizontal="left" indent="3"/>
    </xf>
    <xf numFmtId="49" fontId="4" fillId="3" borderId="6" xfId="0" applyNumberFormat="1" applyFont="1" applyFill="1" applyBorder="1" applyAlignment="1">
      <alignment horizontal="left" indent="4"/>
    </xf>
    <xf numFmtId="49" fontId="4" fillId="0" borderId="3" xfId="0" applyNumberFormat="1" applyFont="1" applyBorder="1" applyAlignment="1">
      <alignment horizontal="left" indent="3"/>
    </xf>
    <xf numFmtId="49" fontId="4" fillId="0" borderId="5" xfId="0" applyNumberFormat="1" applyFont="1" applyBorder="1" applyAlignment="1">
      <alignment horizontal="left" indent="3"/>
    </xf>
    <xf numFmtId="0" fontId="7" fillId="0" borderId="3" xfId="0" applyFont="1" applyBorder="1"/>
    <xf numFmtId="44" fontId="4" fillId="3" borderId="2" xfId="1" applyFont="1" applyFill="1" applyBorder="1" applyAlignment="1">
      <alignment horizontal="left" indent="4"/>
    </xf>
    <xf numFmtId="44" fontId="8" fillId="3" borderId="3" xfId="0" applyNumberFormat="1" applyFont="1" applyFill="1" applyBorder="1"/>
    <xf numFmtId="44" fontId="0" fillId="0" borderId="1" xfId="0" applyNumberFormat="1" applyBorder="1"/>
    <xf numFmtId="49" fontId="5" fillId="0" borderId="1" xfId="0" applyNumberFormat="1" applyFont="1" applyBorder="1" applyAlignment="1">
      <alignment horizontal="left" wrapText="1" indent="4"/>
    </xf>
    <xf numFmtId="49" fontId="3" fillId="3" borderId="2" xfId="0" applyNumberFormat="1" applyFont="1" applyFill="1" applyBorder="1" applyAlignment="1">
      <alignment horizontal="left"/>
    </xf>
    <xf numFmtId="0" fontId="7" fillId="3" borderId="3" xfId="0" applyFont="1" applyFill="1" applyBorder="1"/>
    <xf numFmtId="0" fontId="0" fillId="0" borderId="0" xfId="0" applyAlignment="1">
      <alignment wrapText="1"/>
    </xf>
    <xf numFmtId="49" fontId="5" fillId="0" borderId="1" xfId="0" applyNumberFormat="1" applyFont="1" applyBorder="1" applyAlignment="1">
      <alignment horizontal="left" vertical="top" wrapText="1" indent="4"/>
    </xf>
    <xf numFmtId="49" fontId="4" fillId="0" borderId="1" xfId="0" applyNumberFormat="1" applyFont="1" applyBorder="1" applyAlignment="1">
      <alignment horizontal="left" wrapText="1" indent="4"/>
    </xf>
    <xf numFmtId="2" fontId="0" fillId="0" borderId="1" xfId="0" applyNumberFormat="1" applyBorder="1"/>
    <xf numFmtId="2" fontId="7" fillId="0" borderId="1" xfId="0" applyNumberFormat="1" applyFont="1" applyBorder="1"/>
    <xf numFmtId="2" fontId="0" fillId="0" borderId="1" xfId="0" applyNumberFormat="1" applyFont="1" applyBorder="1"/>
    <xf numFmtId="0" fontId="0" fillId="0" borderId="0" xfId="0" applyAlignment="1"/>
    <xf numFmtId="0" fontId="7" fillId="0" borderId="0" xfId="0" applyFont="1" applyBorder="1" applyAlignment="1"/>
    <xf numFmtId="44" fontId="11" fillId="3" borderId="2" xfId="1" applyFont="1" applyFill="1" applyBorder="1" applyAlignment="1">
      <alignment horizontal="left"/>
    </xf>
    <xf numFmtId="0" fontId="0" fillId="0" borderId="0" xfId="0" applyBorder="1" applyAlignment="1"/>
    <xf numFmtId="43" fontId="7" fillId="0" borderId="2" xfId="1" applyNumberFormat="1" applyFont="1" applyBorder="1"/>
    <xf numFmtId="43" fontId="0" fillId="0" borderId="1" xfId="1" applyNumberFormat="1" applyFont="1" applyBorder="1"/>
    <xf numFmtId="43" fontId="7" fillId="0" borderId="1" xfId="1" applyNumberFormat="1" applyFont="1" applyBorder="1"/>
    <xf numFmtId="2" fontId="0" fillId="0" borderId="3" xfId="0" applyNumberFormat="1" applyFont="1" applyBorder="1"/>
    <xf numFmtId="0" fontId="0" fillId="0" borderId="0" xfId="0" applyBorder="1"/>
    <xf numFmtId="49" fontId="5" fillId="0" borderId="3" xfId="0" applyNumberFormat="1" applyFont="1" applyBorder="1" applyAlignment="1">
      <alignment horizontal="left" wrapText="1" indent="4"/>
    </xf>
    <xf numFmtId="2" fontId="0" fillId="0" borderId="3" xfId="0" applyNumberFormat="1" applyBorder="1"/>
    <xf numFmtId="49" fontId="4" fillId="0" borderId="2" xfId="0" applyNumberFormat="1" applyFont="1" applyBorder="1" applyAlignment="1">
      <alignment horizontal="left" indent="4"/>
    </xf>
    <xf numFmtId="2" fontId="7" fillId="0" borderId="2" xfId="0" applyNumberFormat="1" applyFont="1" applyBorder="1"/>
    <xf numFmtId="0" fontId="7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/>
    </xf>
    <xf numFmtId="43" fontId="2" fillId="0" borderId="0" xfId="3" applyFont="1" applyAlignment="1">
      <alignment horizontal="center"/>
    </xf>
    <xf numFmtId="43" fontId="3" fillId="2" borderId="2" xfId="3" applyFont="1" applyFill="1" applyBorder="1" applyAlignment="1">
      <alignment horizontal="center"/>
    </xf>
    <xf numFmtId="43" fontId="7" fillId="0" borderId="2" xfId="3" applyFont="1" applyBorder="1"/>
    <xf numFmtId="43" fontId="0" fillId="0" borderId="1" xfId="3" applyFont="1" applyBorder="1"/>
    <xf numFmtId="43" fontId="7" fillId="0" borderId="1" xfId="3" applyFont="1" applyBorder="1"/>
    <xf numFmtId="43" fontId="0" fillId="0" borderId="4" xfId="3" applyFont="1" applyBorder="1"/>
    <xf numFmtId="43" fontId="4" fillId="0" borderId="5" xfId="3" applyFont="1" applyBorder="1" applyAlignment="1">
      <alignment horizontal="left" indent="3"/>
    </xf>
    <xf numFmtId="43" fontId="4" fillId="3" borderId="6" xfId="3" applyFont="1" applyFill="1" applyBorder="1" applyAlignment="1">
      <alignment horizontal="left" indent="4"/>
    </xf>
    <xf numFmtId="43" fontId="0" fillId="0" borderId="0" xfId="3" applyFont="1"/>
    <xf numFmtId="43" fontId="0" fillId="0" borderId="0" xfId="3" applyFont="1" applyBorder="1" applyAlignment="1"/>
    <xf numFmtId="43" fontId="0" fillId="0" borderId="0" xfId="3" applyFont="1" applyAlignment="1">
      <alignment horizontal="center"/>
    </xf>
    <xf numFmtId="43" fontId="5" fillId="0" borderId="1" xfId="3" applyFont="1" applyBorder="1" applyAlignment="1">
      <alignment horizontal="left" indent="3"/>
    </xf>
    <xf numFmtId="43" fontId="7" fillId="0" borderId="0" xfId="3" applyFont="1" applyBorder="1" applyAlignment="1">
      <alignment horizontal="center"/>
    </xf>
    <xf numFmtId="4" fontId="0" fillId="0" borderId="0" xfId="0" applyNumberFormat="1"/>
    <xf numFmtId="43" fontId="0" fillId="0" borderId="1" xfId="1" applyNumberFormat="1" applyFont="1" applyBorder="1" applyAlignment="1">
      <alignment horizontal="center"/>
    </xf>
    <xf numFmtId="44" fontId="0" fillId="0" borderId="0" xfId="0" applyNumberFormat="1"/>
    <xf numFmtId="43" fontId="7" fillId="0" borderId="0" xfId="3" applyFont="1"/>
    <xf numFmtId="43" fontId="0" fillId="0" borderId="0" xfId="0" applyNumberFormat="1"/>
    <xf numFmtId="2" fontId="0" fillId="0" borderId="4" xfId="0" applyNumberFormat="1" applyBorder="1"/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4">
    <cellStyle name="Millares" xfId="3" builtinId="3"/>
    <cellStyle name="Moneda" xfId="1" builtinId="4"/>
    <cellStyle name="Normal" xfId="0" builtinId="0"/>
    <cellStyle name="Normal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304800</xdr:colOff>
      <xdr:row>0</xdr:row>
      <xdr:rowOff>0</xdr:rowOff>
    </xdr:from>
    <xdr:to>
      <xdr:col>1</xdr:col>
      <xdr:colOff>1724025</xdr:colOff>
      <xdr:row>3</xdr:row>
      <xdr:rowOff>155575</xdr:rowOff>
    </xdr:to>
    <xdr:pic>
      <xdr:nvPicPr>
        <xdr:cNvPr id="7" name="Picture 1" descr="Resultado de imagen para organismo dominicano de acreditaciÃ³n">
          <a:extLst>
            <a:ext uri="{FF2B5EF4-FFF2-40B4-BE49-F238E27FC236}">
              <a16:creationId xmlns:a16="http://schemas.microsoft.com/office/drawing/2014/main" id="{0633599C-F07C-4243-B936-A197FD4FF6D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306" t="10809" r="17782" b="12178"/>
        <a:stretch/>
      </xdr:blipFill>
      <xdr:spPr bwMode="auto">
        <a:xfrm>
          <a:off x="304800" y="0"/>
          <a:ext cx="141922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66675</xdr:colOff>
      <xdr:row>0</xdr:row>
      <xdr:rowOff>161925</xdr:rowOff>
    </xdr:from>
    <xdr:to>
      <xdr:col>5</xdr:col>
      <xdr:colOff>1019175</xdr:colOff>
      <xdr:row>3</xdr:row>
      <xdr:rowOff>184150</xdr:rowOff>
    </xdr:to>
    <xdr:pic>
      <xdr:nvPicPr>
        <xdr:cNvPr id="8" name="Picture 2" descr="Resultado de imagen para escudo dominicano">
          <a:extLst>
            <a:ext uri="{FF2B5EF4-FFF2-40B4-BE49-F238E27FC236}">
              <a16:creationId xmlns:a16="http://schemas.microsoft.com/office/drawing/2014/main" id="{8C9EA25C-5B48-485A-B840-335F16566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69050" y="161925"/>
          <a:ext cx="9525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971550</xdr:colOff>
      <xdr:row>99</xdr:row>
      <xdr:rowOff>180974</xdr:rowOff>
    </xdr:from>
    <xdr:to>
      <xdr:col>1</xdr:col>
      <xdr:colOff>4000500</xdr:colOff>
      <xdr:row>99</xdr:row>
      <xdr:rowOff>180974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B63BD31E-9182-40E5-B6E4-EFA04B31C3B4}"/>
            </a:ext>
          </a:extLst>
        </xdr:cNvPr>
        <xdr:cNvCxnSpPr/>
      </xdr:nvCxnSpPr>
      <xdr:spPr>
        <a:xfrm flipV="1">
          <a:off x="1162050" y="22793324"/>
          <a:ext cx="30289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4705350</xdr:colOff>
      <xdr:row>106</xdr:row>
      <xdr:rowOff>142876</xdr:rowOff>
    </xdr:from>
    <xdr:to>
      <xdr:col>3</xdr:col>
      <xdr:colOff>400050</xdr:colOff>
      <xdr:row>106</xdr:row>
      <xdr:rowOff>152400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4B5A32F7-DC8D-46F7-A6B5-14BFF6EA5404}"/>
            </a:ext>
          </a:extLst>
        </xdr:cNvPr>
        <xdr:cNvCxnSpPr/>
      </xdr:nvCxnSpPr>
      <xdr:spPr>
        <a:xfrm>
          <a:off x="4752975" y="23869651"/>
          <a:ext cx="2200275" cy="952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581025</xdr:colOff>
      <xdr:row>100</xdr:row>
      <xdr:rowOff>0</xdr:rowOff>
    </xdr:from>
    <xdr:to>
      <xdr:col>5</xdr:col>
      <xdr:colOff>342900</xdr:colOff>
      <xdr:row>100</xdr:row>
      <xdr:rowOff>0</xdr:rowOff>
    </xdr:to>
    <xdr:cxnSp macro="">
      <xdr:nvCxnSpPr>
        <xdr:cNvPr id="10" name="Conector recto 9">
          <a:extLst>
            <a:ext uri="{FF2B5EF4-FFF2-40B4-BE49-F238E27FC236}">
              <a16:creationId xmlns:a16="http://schemas.microsoft.com/office/drawing/2014/main" id="{743A7960-FFEA-4FE5-B1EB-A8FEC94E1EF4}"/>
            </a:ext>
          </a:extLst>
        </xdr:cNvPr>
        <xdr:cNvCxnSpPr/>
      </xdr:nvCxnSpPr>
      <xdr:spPr>
        <a:xfrm>
          <a:off x="7134225" y="22583775"/>
          <a:ext cx="25431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anchez/Downloads/Ejecuci&#243;n%20Febrero%202022-converti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3"/>
      <sheetName val="Table 4"/>
      <sheetName val="Table 5"/>
    </sheetNames>
    <sheetDataSet>
      <sheetData sheetId="0">
        <row r="7">
          <cell r="D7">
            <v>2463350.6</v>
          </cell>
        </row>
        <row r="11">
          <cell r="D11">
            <v>259514.87</v>
          </cell>
        </row>
        <row r="13">
          <cell r="D13">
            <v>72935.94</v>
          </cell>
        </row>
        <row r="14">
          <cell r="D14">
            <v>57835.55</v>
          </cell>
        </row>
        <row r="16">
          <cell r="D16">
            <v>97808.83</v>
          </cell>
        </row>
        <row r="17">
          <cell r="D17">
            <v>167770.06</v>
          </cell>
        </row>
        <row r="18">
          <cell r="D18">
            <v>623712.4</v>
          </cell>
        </row>
        <row r="19">
          <cell r="D19">
            <v>316055.14</v>
          </cell>
        </row>
        <row r="20">
          <cell r="D20">
            <v>26607</v>
          </cell>
        </row>
        <row r="21">
          <cell r="D21">
            <v>28320</v>
          </cell>
        </row>
        <row r="22">
          <cell r="D22">
            <v>10480.76</v>
          </cell>
        </row>
        <row r="26">
          <cell r="D26">
            <v>155447.92000000001</v>
          </cell>
        </row>
        <row r="31">
          <cell r="D31">
            <v>850000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114"/>
  <sheetViews>
    <sheetView showGridLines="0" tabSelected="1" topLeftCell="A97" zoomScaleNormal="100" zoomScaleSheetLayoutView="100" workbookViewId="0">
      <selection activeCell="B109" sqref="B1:F109"/>
    </sheetView>
  </sheetViews>
  <sheetFormatPr baseColWidth="10" defaultColWidth="9.140625" defaultRowHeight="15" x14ac:dyDescent="0.25"/>
  <cols>
    <col min="1" max="1" width="0.7109375" customWidth="1"/>
    <col min="2" max="2" width="76.7109375" customWidth="1"/>
    <col min="3" max="3" width="20.85546875" customWidth="1"/>
    <col min="4" max="5" width="20.85546875" style="50" customWidth="1"/>
    <col min="6" max="6" width="32.28515625" customWidth="1"/>
    <col min="7" max="7" width="13.140625" bestFit="1" customWidth="1"/>
  </cols>
  <sheetData>
    <row r="1" spans="2:7" ht="32.25" customHeight="1" x14ac:dyDescent="0.35">
      <c r="B1" s="63" t="s">
        <v>21</v>
      </c>
      <c r="C1" s="63"/>
      <c r="D1" s="63"/>
      <c r="E1" s="63"/>
      <c r="F1" s="63"/>
    </row>
    <row r="2" spans="2:7" ht="20.25" x14ac:dyDescent="0.3">
      <c r="B2" s="64" t="s">
        <v>98</v>
      </c>
      <c r="C2" s="64"/>
      <c r="D2" s="64"/>
      <c r="E2" s="64"/>
      <c r="F2" s="64"/>
    </row>
    <row r="3" spans="2:7" ht="20.25" x14ac:dyDescent="0.3">
      <c r="B3" s="64" t="s">
        <v>0</v>
      </c>
      <c r="C3" s="64"/>
      <c r="D3" s="64"/>
      <c r="E3" s="64"/>
      <c r="F3" s="64"/>
    </row>
    <row r="4" spans="2:7" ht="21" x14ac:dyDescent="0.35">
      <c r="B4" s="65" t="s">
        <v>23</v>
      </c>
      <c r="C4" s="65"/>
      <c r="D4" s="65"/>
      <c r="E4" s="65"/>
      <c r="F4" s="65"/>
    </row>
    <row r="5" spans="2:7" x14ac:dyDescent="0.25">
      <c r="B5" s="61"/>
      <c r="C5" s="61"/>
      <c r="D5" s="52"/>
      <c r="E5" s="52"/>
    </row>
    <row r="6" spans="2:7" ht="15.75" x14ac:dyDescent="0.25">
      <c r="B6" s="1"/>
      <c r="C6" s="1"/>
      <c r="D6" s="42"/>
      <c r="E6" s="42"/>
    </row>
    <row r="7" spans="2:7" x14ac:dyDescent="0.25">
      <c r="B7" s="2" t="s">
        <v>1</v>
      </c>
      <c r="C7" s="2" t="s">
        <v>24</v>
      </c>
      <c r="D7" s="43" t="s">
        <v>97</v>
      </c>
      <c r="E7" s="43" t="s">
        <v>99</v>
      </c>
      <c r="F7" s="2" t="s">
        <v>25</v>
      </c>
    </row>
    <row r="8" spans="2:7" x14ac:dyDescent="0.25">
      <c r="B8" s="11" t="s">
        <v>2</v>
      </c>
      <c r="C8" s="3"/>
      <c r="D8" s="53"/>
      <c r="E8" s="53"/>
      <c r="F8" s="6"/>
    </row>
    <row r="9" spans="2:7" s="7" customFormat="1" ht="18" customHeight="1" x14ac:dyDescent="0.25">
      <c r="B9" s="8" t="s">
        <v>3</v>
      </c>
      <c r="C9" s="30">
        <f>SUM(C10:C14)</f>
        <v>3567883.7</v>
      </c>
      <c r="D9" s="44">
        <f>SUM(D10:D14)</f>
        <v>4017092.83</v>
      </c>
      <c r="E9" s="44">
        <f>SUM(E10:E14)</f>
        <v>3949364.15</v>
      </c>
      <c r="F9" s="30">
        <f>SUM(C9:E9)</f>
        <v>11534340.68</v>
      </c>
    </row>
    <row r="10" spans="2:7" ht="18" customHeight="1" x14ac:dyDescent="0.25">
      <c r="B10" s="17" t="s">
        <v>4</v>
      </c>
      <c r="C10" s="31">
        <v>2929600</v>
      </c>
      <c r="D10" s="45">
        <f>+'[1]Table 1'!$D$7+'[1]Table 1'!$D$31</f>
        <v>3313350.6</v>
      </c>
      <c r="E10" s="45">
        <f>1200700+1070000+92062.76+850000</f>
        <v>3212762.76</v>
      </c>
      <c r="F10" s="56">
        <f>+D10+C10+E10</f>
        <v>9455713.3599999994</v>
      </c>
      <c r="G10" s="55"/>
    </row>
    <row r="11" spans="2:7" ht="18" customHeight="1" x14ac:dyDescent="0.25">
      <c r="B11" s="17" t="s">
        <v>5</v>
      </c>
      <c r="C11" s="31">
        <v>203000</v>
      </c>
      <c r="D11" s="45">
        <v>234000</v>
      </c>
      <c r="E11" s="45">
        <v>234000</v>
      </c>
      <c r="F11" s="56">
        <f t="shared" ref="F11:F25" si="0">+D11+C11+E11</f>
        <v>671000</v>
      </c>
    </row>
    <row r="12" spans="2:7" ht="18" customHeight="1" x14ac:dyDescent="0.25">
      <c r="B12" s="17" t="s">
        <v>6</v>
      </c>
      <c r="C12" s="23">
        <v>0</v>
      </c>
      <c r="D12" s="45">
        <v>28262.400000000001</v>
      </c>
      <c r="E12" s="45">
        <v>35874.92</v>
      </c>
      <c r="F12" s="56">
        <f t="shared" si="0"/>
        <v>64137.32</v>
      </c>
    </row>
    <row r="13" spans="2:7" ht="18" customHeight="1" x14ac:dyDescent="0.25">
      <c r="B13" s="17" t="s">
        <v>49</v>
      </c>
      <c r="C13" s="23">
        <v>0</v>
      </c>
      <c r="D13" s="23">
        <v>0</v>
      </c>
      <c r="E13" s="45">
        <v>0</v>
      </c>
      <c r="F13" s="23">
        <f t="shared" si="0"/>
        <v>0</v>
      </c>
    </row>
    <row r="14" spans="2:7" ht="18" customHeight="1" x14ac:dyDescent="0.25">
      <c r="B14" s="17" t="s">
        <v>7</v>
      </c>
      <c r="C14" s="31">
        <v>435283.7</v>
      </c>
      <c r="D14" s="45">
        <v>441479.83</v>
      </c>
      <c r="E14" s="45">
        <f>156391.23+162436.91+20625.03+60265+60350+6658.3</f>
        <v>466726.47000000003</v>
      </c>
      <c r="F14" s="56">
        <f t="shared" si="0"/>
        <v>1343490</v>
      </c>
    </row>
    <row r="15" spans="2:7" s="7" customFormat="1" ht="18" customHeight="1" x14ac:dyDescent="0.25">
      <c r="B15" s="9" t="s">
        <v>8</v>
      </c>
      <c r="C15" s="32">
        <f>SUM(C16:C25)</f>
        <v>174073.72</v>
      </c>
      <c r="D15" s="32">
        <f>SUM(D16:D25)</f>
        <v>3589440.75</v>
      </c>
      <c r="E15" s="32">
        <f>SUM(E16:E25)</f>
        <v>2320736.3499999996</v>
      </c>
      <c r="F15" s="32">
        <f>SUM(C15:E15)</f>
        <v>6084250.8200000003</v>
      </c>
      <c r="G15" s="58"/>
    </row>
    <row r="16" spans="2:7" ht="18" customHeight="1" x14ac:dyDescent="0.25">
      <c r="B16" s="17" t="s">
        <v>9</v>
      </c>
      <c r="C16" s="31">
        <v>85704.45</v>
      </c>
      <c r="D16" s="45">
        <f>+'[1]Table 1'!$D$11</f>
        <v>259514.87</v>
      </c>
      <c r="E16" s="45">
        <f>124383.42+67475.57+69331.87</f>
        <v>261190.86</v>
      </c>
      <c r="F16" s="56">
        <f t="shared" si="0"/>
        <v>606410.17999999993</v>
      </c>
    </row>
    <row r="17" spans="2:7" ht="18" customHeight="1" x14ac:dyDescent="0.25">
      <c r="B17" s="17" t="s">
        <v>10</v>
      </c>
      <c r="C17" s="23">
        <v>0</v>
      </c>
      <c r="D17" s="45">
        <v>135000</v>
      </c>
      <c r="E17" s="23">
        <v>0</v>
      </c>
      <c r="F17" s="56">
        <f t="shared" si="0"/>
        <v>135000</v>
      </c>
    </row>
    <row r="18" spans="2:7" ht="18" customHeight="1" x14ac:dyDescent="0.25">
      <c r="B18" s="17" t="s">
        <v>11</v>
      </c>
      <c r="C18" s="23">
        <v>0</v>
      </c>
      <c r="D18" s="45">
        <f>+'[1]Table 1'!$D$13</f>
        <v>72935.94</v>
      </c>
      <c r="E18" s="45">
        <v>17900</v>
      </c>
      <c r="F18" s="56">
        <f t="shared" si="0"/>
        <v>90835.94</v>
      </c>
    </row>
    <row r="19" spans="2:7" ht="18" customHeight="1" x14ac:dyDescent="0.25">
      <c r="B19" s="17" t="s">
        <v>12</v>
      </c>
      <c r="C19" s="23">
        <v>0</v>
      </c>
      <c r="D19" s="45">
        <f>+'[1]Table 1'!$D$14</f>
        <v>57835.55</v>
      </c>
      <c r="E19" s="23">
        <v>0</v>
      </c>
      <c r="F19" s="56">
        <f t="shared" si="0"/>
        <v>57835.55</v>
      </c>
    </row>
    <row r="20" spans="2:7" ht="18" customHeight="1" x14ac:dyDescent="0.25">
      <c r="B20" s="17" t="s">
        <v>13</v>
      </c>
      <c r="C20" s="23">
        <v>0</v>
      </c>
      <c r="D20" s="45">
        <v>1858807.96</v>
      </c>
      <c r="E20" s="45">
        <f>816359.24+27718.2+52657.5</f>
        <v>896734.94</v>
      </c>
      <c r="F20" s="56">
        <f t="shared" si="0"/>
        <v>2755542.9</v>
      </c>
    </row>
    <row r="21" spans="2:7" ht="18" customHeight="1" x14ac:dyDescent="0.25">
      <c r="B21" s="17" t="s">
        <v>14</v>
      </c>
      <c r="C21" s="31">
        <v>88369.27</v>
      </c>
      <c r="D21" s="45">
        <f>+'[1]Table 1'!$D$16</f>
        <v>97808.83</v>
      </c>
      <c r="E21" s="45">
        <v>86628.99</v>
      </c>
      <c r="F21" s="56">
        <f t="shared" si="0"/>
        <v>272807.09000000003</v>
      </c>
    </row>
    <row r="22" spans="2:7" ht="18.75" customHeight="1" x14ac:dyDescent="0.25">
      <c r="B22" s="17" t="s">
        <v>15</v>
      </c>
      <c r="C22" s="23">
        <v>0</v>
      </c>
      <c r="D22" s="45">
        <f>+'[1]Table 1'!$D$17</f>
        <v>167770.06</v>
      </c>
      <c r="E22" s="23">
        <v>0</v>
      </c>
      <c r="F22" s="56">
        <f t="shared" si="0"/>
        <v>167770.06</v>
      </c>
    </row>
    <row r="23" spans="2:7" ht="30" x14ac:dyDescent="0.25">
      <c r="B23" s="17" t="s">
        <v>100</v>
      </c>
      <c r="C23" s="23">
        <v>0</v>
      </c>
      <c r="D23" s="23">
        <v>0</v>
      </c>
      <c r="E23" s="45">
        <f>10975.89+64900</f>
        <v>75875.89</v>
      </c>
      <c r="F23" s="56">
        <f t="shared" si="0"/>
        <v>75875.89</v>
      </c>
    </row>
    <row r="24" spans="2:7" ht="18" customHeight="1" x14ac:dyDescent="0.25">
      <c r="B24" s="17" t="s">
        <v>16</v>
      </c>
      <c r="C24" s="23">
        <v>0</v>
      </c>
      <c r="D24" s="45">
        <f>+'[1]Table 1'!$D$18</f>
        <v>623712.4</v>
      </c>
      <c r="E24" s="45">
        <f>146200+822783.17</f>
        <v>968983.17</v>
      </c>
      <c r="F24" s="56">
        <f t="shared" si="0"/>
        <v>1592695.57</v>
      </c>
    </row>
    <row r="25" spans="2:7" ht="18" customHeight="1" x14ac:dyDescent="0.25">
      <c r="B25" s="17" t="s">
        <v>48</v>
      </c>
      <c r="C25" s="23">
        <v>0</v>
      </c>
      <c r="D25" s="45">
        <f>+'[1]Table 1'!$D$19</f>
        <v>316055.14</v>
      </c>
      <c r="E25" s="45">
        <v>13422.5</v>
      </c>
      <c r="F25" s="56">
        <f t="shared" si="0"/>
        <v>329477.64</v>
      </c>
    </row>
    <row r="26" spans="2:7" s="7" customFormat="1" ht="18" customHeight="1" x14ac:dyDescent="0.25">
      <c r="B26" s="8" t="s">
        <v>17</v>
      </c>
      <c r="C26" s="24">
        <f>SUM(C27:C34)</f>
        <v>0</v>
      </c>
      <c r="D26" s="46">
        <f>SUM(D27:D35)</f>
        <v>1120855.68</v>
      </c>
      <c r="E26" s="46">
        <f>SUM(E27:E35)</f>
        <v>143384.1</v>
      </c>
      <c r="F26" s="32">
        <f>SUM(C26:E26)</f>
        <v>1264239.78</v>
      </c>
      <c r="G26" s="58"/>
    </row>
    <row r="27" spans="2:7" ht="18" customHeight="1" x14ac:dyDescent="0.25">
      <c r="B27" s="17" t="s">
        <v>18</v>
      </c>
      <c r="C27" s="23">
        <v>0</v>
      </c>
      <c r="D27" s="45">
        <f>+'[1]Table 1'!$D$20</f>
        <v>26607</v>
      </c>
      <c r="E27" s="45">
        <v>10620</v>
      </c>
      <c r="F27" s="45">
        <f t="shared" ref="F27:F29" si="1">SUM(C27:D27)</f>
        <v>26607</v>
      </c>
    </row>
    <row r="28" spans="2:7" ht="18" customHeight="1" x14ac:dyDescent="0.25">
      <c r="B28" s="17" t="s">
        <v>26</v>
      </c>
      <c r="C28" s="23">
        <v>0</v>
      </c>
      <c r="D28" s="45">
        <f>+'[1]Table 1'!$D$21</f>
        <v>28320</v>
      </c>
      <c r="E28" s="23">
        <v>0</v>
      </c>
      <c r="F28" s="45">
        <f t="shared" si="1"/>
        <v>28320</v>
      </c>
      <c r="G28" s="59"/>
    </row>
    <row r="29" spans="2:7" ht="18" customHeight="1" x14ac:dyDescent="0.25">
      <c r="B29" s="17" t="s">
        <v>20</v>
      </c>
      <c r="C29" s="23">
        <v>0</v>
      </c>
      <c r="D29" s="45">
        <f>+'[1]Table 1'!$D$22</f>
        <v>10480.76</v>
      </c>
      <c r="E29" s="45">
        <v>12106.8</v>
      </c>
      <c r="F29" s="45">
        <f t="shared" si="1"/>
        <v>10480.76</v>
      </c>
    </row>
    <row r="30" spans="2:7" ht="18" customHeight="1" x14ac:dyDescent="0.25">
      <c r="B30" s="17" t="s">
        <v>27</v>
      </c>
      <c r="C30" s="23">
        <v>0</v>
      </c>
      <c r="D30" s="23">
        <v>0</v>
      </c>
      <c r="E30" s="45">
        <v>12910.8</v>
      </c>
      <c r="F30" s="45">
        <f t="shared" ref="F30:F37" si="2">SUM(C30:E30)</f>
        <v>12910.8</v>
      </c>
    </row>
    <row r="31" spans="2:7" ht="18" customHeight="1" x14ac:dyDescent="0.25">
      <c r="B31" s="17" t="s">
        <v>22</v>
      </c>
      <c r="C31" s="23">
        <v>0</v>
      </c>
      <c r="D31" s="23">
        <v>0</v>
      </c>
      <c r="E31" s="23">
        <v>0</v>
      </c>
      <c r="F31" s="23">
        <f t="shared" si="2"/>
        <v>0</v>
      </c>
      <c r="G31" s="50"/>
    </row>
    <row r="32" spans="2:7" ht="18" customHeight="1" x14ac:dyDescent="0.25">
      <c r="B32" s="17" t="s">
        <v>50</v>
      </c>
      <c r="C32" s="23">
        <v>0</v>
      </c>
      <c r="D32" s="23">
        <v>0</v>
      </c>
      <c r="E32" s="23">
        <v>0</v>
      </c>
      <c r="F32" s="60">
        <f t="shared" si="2"/>
        <v>0</v>
      </c>
    </row>
    <row r="33" spans="2:7" ht="18" customHeight="1" x14ac:dyDescent="0.25">
      <c r="B33" s="17" t="s">
        <v>28</v>
      </c>
      <c r="C33" s="23">
        <v>0</v>
      </c>
      <c r="D33" s="45">
        <v>900000</v>
      </c>
      <c r="E33" s="23">
        <v>0</v>
      </c>
      <c r="F33" s="32">
        <f t="shared" si="2"/>
        <v>900000</v>
      </c>
      <c r="G33" s="59"/>
    </row>
    <row r="34" spans="2:7" ht="18" customHeight="1" x14ac:dyDescent="0.25">
      <c r="B34" s="4" t="s">
        <v>51</v>
      </c>
      <c r="C34" s="23">
        <v>0</v>
      </c>
      <c r="D34" s="23">
        <v>0</v>
      </c>
      <c r="E34" s="23">
        <v>0</v>
      </c>
      <c r="F34" s="60">
        <f t="shared" si="2"/>
        <v>0</v>
      </c>
    </row>
    <row r="35" spans="2:7" ht="18" customHeight="1" x14ac:dyDescent="0.25">
      <c r="B35" s="17" t="s">
        <v>19</v>
      </c>
      <c r="C35" s="23">
        <v>0</v>
      </c>
      <c r="D35" s="45">
        <f>+'[1]Table 1'!$D$26</f>
        <v>155447.92000000001</v>
      </c>
      <c r="E35" s="45">
        <f>20653.3+62148+13735.2+11210</f>
        <v>107746.5</v>
      </c>
      <c r="F35" s="47">
        <f t="shared" si="2"/>
        <v>263194.42000000004</v>
      </c>
    </row>
    <row r="36" spans="2:7" s="7" customFormat="1" ht="18" customHeight="1" x14ac:dyDescent="0.25">
      <c r="B36" s="8" t="s">
        <v>29</v>
      </c>
      <c r="C36" s="24">
        <f>SUM(C37:C45)</f>
        <v>0</v>
      </c>
      <c r="D36" s="46">
        <f>SUM(D37:D45)</f>
        <v>71498.34</v>
      </c>
      <c r="E36" s="46">
        <f>SUM(E37:E45)</f>
        <v>255226.91</v>
      </c>
      <c r="F36" s="32">
        <f t="shared" si="2"/>
        <v>326725.25</v>
      </c>
    </row>
    <row r="37" spans="2:7" ht="18" customHeight="1" x14ac:dyDescent="0.25">
      <c r="B37" s="17" t="s">
        <v>30</v>
      </c>
      <c r="C37" s="23">
        <v>0</v>
      </c>
      <c r="D37" s="23">
        <v>0</v>
      </c>
      <c r="E37" s="23">
        <v>0</v>
      </c>
      <c r="F37" s="23">
        <f t="shared" si="2"/>
        <v>0</v>
      </c>
    </row>
    <row r="38" spans="2:7" s="20" customFormat="1" ht="18" customHeight="1" x14ac:dyDescent="0.25">
      <c r="B38" s="17" t="s">
        <v>52</v>
      </c>
      <c r="C38" s="23">
        <v>0</v>
      </c>
      <c r="D38" s="23">
        <v>0</v>
      </c>
      <c r="E38" s="23">
        <v>0</v>
      </c>
      <c r="F38" s="23">
        <f t="shared" ref="F38:F42" si="3">SUM(C38:E38)</f>
        <v>0</v>
      </c>
    </row>
    <row r="39" spans="2:7" s="20" customFormat="1" ht="18" customHeight="1" x14ac:dyDescent="0.25">
      <c r="B39" s="17" t="s">
        <v>53</v>
      </c>
      <c r="C39" s="23">
        <v>0</v>
      </c>
      <c r="D39" s="23">
        <v>0</v>
      </c>
      <c r="E39" s="23">
        <v>0</v>
      </c>
      <c r="F39" s="23">
        <f t="shared" si="3"/>
        <v>0</v>
      </c>
    </row>
    <row r="40" spans="2:7" s="20" customFormat="1" ht="18" customHeight="1" x14ac:dyDescent="0.25">
      <c r="B40" s="17" t="s">
        <v>54</v>
      </c>
      <c r="C40" s="23">
        <v>0</v>
      </c>
      <c r="D40" s="23">
        <v>0</v>
      </c>
      <c r="E40" s="23">
        <v>0</v>
      </c>
      <c r="F40" s="23">
        <f t="shared" si="3"/>
        <v>0</v>
      </c>
    </row>
    <row r="41" spans="2:7" s="20" customFormat="1" ht="18" customHeight="1" x14ac:dyDescent="0.25">
      <c r="B41" s="17" t="s">
        <v>55</v>
      </c>
      <c r="C41" s="23">
        <v>0</v>
      </c>
      <c r="D41" s="23">
        <v>0</v>
      </c>
      <c r="E41" s="23">
        <v>0</v>
      </c>
      <c r="F41" s="23">
        <f t="shared" si="3"/>
        <v>0</v>
      </c>
    </row>
    <row r="42" spans="2:7" s="20" customFormat="1" ht="18" customHeight="1" x14ac:dyDescent="0.25">
      <c r="B42" s="4" t="s">
        <v>56</v>
      </c>
      <c r="C42" s="23">
        <v>0</v>
      </c>
      <c r="D42" s="23">
        <v>0</v>
      </c>
      <c r="E42" s="23">
        <v>0</v>
      </c>
      <c r="F42" s="23">
        <f t="shared" si="3"/>
        <v>0</v>
      </c>
    </row>
    <row r="43" spans="2:7" ht="18" customHeight="1" x14ac:dyDescent="0.25">
      <c r="B43" s="4" t="s">
        <v>31</v>
      </c>
      <c r="C43" s="23">
        <v>0</v>
      </c>
      <c r="D43" s="45">
        <v>71498.34</v>
      </c>
      <c r="E43" s="45">
        <v>255226.91</v>
      </c>
      <c r="F43" s="32">
        <f>SUM(C43:E43)</f>
        <v>326725.25</v>
      </c>
    </row>
    <row r="44" spans="2:7" ht="18" customHeight="1" x14ac:dyDescent="0.25">
      <c r="B44" s="17" t="s">
        <v>57</v>
      </c>
      <c r="C44" s="23">
        <v>0</v>
      </c>
      <c r="D44" s="23">
        <v>0</v>
      </c>
      <c r="E44" s="23">
        <v>0</v>
      </c>
      <c r="F44" s="23">
        <f>SUM(C44:E44)</f>
        <v>0</v>
      </c>
    </row>
    <row r="45" spans="2:7" ht="18" customHeight="1" x14ac:dyDescent="0.25">
      <c r="B45" s="17" t="s">
        <v>58</v>
      </c>
      <c r="C45" s="23">
        <v>0</v>
      </c>
      <c r="D45" s="23">
        <v>0</v>
      </c>
      <c r="E45" s="23">
        <v>0</v>
      </c>
      <c r="F45" s="23">
        <f>SUM(C45:E45)</f>
        <v>0</v>
      </c>
    </row>
    <row r="46" spans="2:7" ht="18" customHeight="1" x14ac:dyDescent="0.25">
      <c r="B46" s="8" t="s">
        <v>59</v>
      </c>
      <c r="C46" s="24">
        <v>0</v>
      </c>
      <c r="D46" s="24">
        <v>0</v>
      </c>
      <c r="E46" s="24">
        <v>0</v>
      </c>
      <c r="F46" s="24">
        <f>SUM(C46:E46)</f>
        <v>0</v>
      </c>
    </row>
    <row r="47" spans="2:7" ht="18" customHeight="1" x14ac:dyDescent="0.25">
      <c r="B47" s="21" t="s">
        <v>60</v>
      </c>
      <c r="C47" s="23">
        <v>0</v>
      </c>
      <c r="D47" s="23">
        <v>0</v>
      </c>
      <c r="E47" s="23">
        <v>0</v>
      </c>
      <c r="F47" s="23">
        <f>SUM(C47:E47)</f>
        <v>0</v>
      </c>
    </row>
    <row r="48" spans="2:7" ht="18" customHeight="1" x14ac:dyDescent="0.25">
      <c r="B48" s="17" t="s">
        <v>61</v>
      </c>
      <c r="C48" s="23">
        <v>0</v>
      </c>
      <c r="D48" s="23">
        <v>0</v>
      </c>
      <c r="E48" s="23">
        <v>0</v>
      </c>
      <c r="F48" s="23">
        <f t="shared" ref="F48:F50" si="4">SUM(C48:E48)</f>
        <v>0</v>
      </c>
    </row>
    <row r="49" spans="2:6" ht="18" customHeight="1" x14ac:dyDescent="0.25">
      <c r="B49" s="17" t="s">
        <v>62</v>
      </c>
      <c r="C49" s="23">
        <v>0</v>
      </c>
      <c r="D49" s="23">
        <v>0</v>
      </c>
      <c r="E49" s="23">
        <v>0</v>
      </c>
      <c r="F49" s="23">
        <f t="shared" si="4"/>
        <v>0</v>
      </c>
    </row>
    <row r="50" spans="2:6" ht="18" customHeight="1" x14ac:dyDescent="0.25">
      <c r="B50" s="17" t="s">
        <v>63</v>
      </c>
      <c r="C50" s="23">
        <v>0</v>
      </c>
      <c r="D50" s="23">
        <v>0</v>
      </c>
      <c r="E50" s="23">
        <v>0</v>
      </c>
      <c r="F50" s="23">
        <f t="shared" si="4"/>
        <v>0</v>
      </c>
    </row>
    <row r="51" spans="2:6" ht="18" customHeight="1" x14ac:dyDescent="0.25">
      <c r="B51" s="17" t="s">
        <v>64</v>
      </c>
      <c r="C51" s="23">
        <v>0</v>
      </c>
      <c r="D51" s="23">
        <v>0</v>
      </c>
      <c r="E51" s="23">
        <v>0</v>
      </c>
      <c r="F51" s="23">
        <f>SUM(C51:E51)</f>
        <v>0</v>
      </c>
    </row>
    <row r="52" spans="2:6" ht="18" customHeight="1" x14ac:dyDescent="0.25">
      <c r="B52" s="17" t="s">
        <v>65</v>
      </c>
      <c r="C52" s="23">
        <v>0</v>
      </c>
      <c r="D52" s="23">
        <v>0</v>
      </c>
      <c r="E52" s="23">
        <v>0</v>
      </c>
      <c r="F52" s="23">
        <f>SUM(C52:E52)</f>
        <v>0</v>
      </c>
    </row>
    <row r="53" spans="2:6" ht="18" customHeight="1" x14ac:dyDescent="0.25">
      <c r="B53" s="35" t="s">
        <v>66</v>
      </c>
      <c r="C53" s="36">
        <v>0</v>
      </c>
      <c r="D53" s="36">
        <v>0</v>
      </c>
      <c r="E53" s="36">
        <v>0</v>
      </c>
      <c r="F53" s="36">
        <f>SUM(C53:E53)</f>
        <v>0</v>
      </c>
    </row>
    <row r="54" spans="2:6" s="7" customFormat="1" ht="18" customHeight="1" x14ac:dyDescent="0.25">
      <c r="B54" s="37" t="s">
        <v>32</v>
      </c>
      <c r="C54" s="38">
        <f>SUM(C55:C65)</f>
        <v>0</v>
      </c>
      <c r="D54" s="38">
        <f t="shared" ref="D54:E54" si="5">SUM(D55:D65)</f>
        <v>0</v>
      </c>
      <c r="E54" s="44">
        <f t="shared" si="5"/>
        <v>585000</v>
      </c>
      <c r="F54" s="44">
        <f>SUM(C54:E54)</f>
        <v>585000</v>
      </c>
    </row>
    <row r="55" spans="2:6" ht="18" customHeight="1" x14ac:dyDescent="0.25">
      <c r="B55" s="4" t="s">
        <v>33</v>
      </c>
      <c r="C55" s="23">
        <v>0</v>
      </c>
      <c r="D55" s="23">
        <v>0</v>
      </c>
      <c r="E55" s="23">
        <v>0</v>
      </c>
      <c r="F55" s="23">
        <f t="shared" ref="F55:F65" si="6">SUM(C55:E55)</f>
        <v>0</v>
      </c>
    </row>
    <row r="56" spans="2:6" ht="18" customHeight="1" x14ac:dyDescent="0.25">
      <c r="B56" s="4" t="s">
        <v>34</v>
      </c>
      <c r="C56" s="23">
        <v>0</v>
      </c>
      <c r="D56" s="23">
        <v>0</v>
      </c>
      <c r="E56" s="23">
        <v>0</v>
      </c>
      <c r="F56" s="23">
        <f t="shared" si="6"/>
        <v>0</v>
      </c>
    </row>
    <row r="57" spans="2:6" ht="18" customHeight="1" x14ac:dyDescent="0.25">
      <c r="B57" s="17" t="s">
        <v>67</v>
      </c>
      <c r="C57" s="23">
        <v>0</v>
      </c>
      <c r="D57" s="23">
        <v>0</v>
      </c>
      <c r="E57" s="23">
        <v>0</v>
      </c>
      <c r="F57" s="23">
        <f t="shared" si="6"/>
        <v>0</v>
      </c>
    </row>
    <row r="58" spans="2:6" ht="18" customHeight="1" x14ac:dyDescent="0.25">
      <c r="B58" s="17" t="s">
        <v>35</v>
      </c>
      <c r="C58" s="23">
        <v>0</v>
      </c>
      <c r="D58" s="23">
        <v>0</v>
      </c>
      <c r="E58" s="23">
        <v>0</v>
      </c>
      <c r="F58" s="23">
        <f t="shared" si="6"/>
        <v>0</v>
      </c>
    </row>
    <row r="59" spans="2:6" ht="18" customHeight="1" x14ac:dyDescent="0.25">
      <c r="B59" s="4" t="s">
        <v>36</v>
      </c>
      <c r="C59" s="23">
        <v>0</v>
      </c>
      <c r="D59" s="23">
        <v>0</v>
      </c>
      <c r="E59" s="23">
        <v>0</v>
      </c>
      <c r="F59" s="23">
        <f t="shared" si="6"/>
        <v>0</v>
      </c>
    </row>
    <row r="60" spans="2:6" ht="18" customHeight="1" x14ac:dyDescent="0.25">
      <c r="B60" s="4" t="s">
        <v>37</v>
      </c>
      <c r="C60" s="23">
        <v>0</v>
      </c>
      <c r="D60" s="23">
        <v>0</v>
      </c>
      <c r="E60" s="23">
        <v>0</v>
      </c>
      <c r="F60" s="23">
        <f t="shared" si="6"/>
        <v>0</v>
      </c>
    </row>
    <row r="61" spans="2:6" ht="18" customHeight="1" x14ac:dyDescent="0.25">
      <c r="B61" s="4" t="s">
        <v>68</v>
      </c>
      <c r="C61" s="23">
        <v>0</v>
      </c>
      <c r="D61" s="23">
        <v>0</v>
      </c>
      <c r="E61" s="23">
        <v>0</v>
      </c>
      <c r="F61" s="23">
        <f t="shared" si="6"/>
        <v>0</v>
      </c>
    </row>
    <row r="62" spans="2:6" ht="18" customHeight="1" x14ac:dyDescent="0.25">
      <c r="B62" s="4" t="s">
        <v>101</v>
      </c>
      <c r="C62" s="23">
        <v>0</v>
      </c>
      <c r="D62" s="23">
        <v>0</v>
      </c>
      <c r="E62" s="45">
        <v>585000</v>
      </c>
      <c r="F62" s="45">
        <f>SUM(C62:E62)</f>
        <v>585000</v>
      </c>
    </row>
    <row r="63" spans="2:6" ht="18" customHeight="1" x14ac:dyDescent="0.25">
      <c r="B63" s="17" t="s">
        <v>38</v>
      </c>
      <c r="C63" s="23">
        <v>0</v>
      </c>
      <c r="D63" s="23">
        <v>0</v>
      </c>
      <c r="E63" s="23">
        <v>0</v>
      </c>
      <c r="F63" s="23">
        <f t="shared" si="6"/>
        <v>0</v>
      </c>
    </row>
    <row r="64" spans="2:6" ht="18" customHeight="1" x14ac:dyDescent="0.25">
      <c r="B64" s="4" t="s">
        <v>69</v>
      </c>
      <c r="C64" s="23">
        <v>0</v>
      </c>
      <c r="D64" s="23">
        <v>0</v>
      </c>
      <c r="E64" s="23">
        <v>0</v>
      </c>
      <c r="F64" s="23">
        <f t="shared" si="6"/>
        <v>0</v>
      </c>
    </row>
    <row r="65" spans="2:6" ht="18" customHeight="1" x14ac:dyDescent="0.25">
      <c r="B65" s="17" t="s">
        <v>70</v>
      </c>
      <c r="C65" s="23">
        <v>0</v>
      </c>
      <c r="D65" s="23">
        <v>0</v>
      </c>
      <c r="E65" s="23">
        <v>0</v>
      </c>
      <c r="F65" s="23">
        <f t="shared" si="6"/>
        <v>0</v>
      </c>
    </row>
    <row r="66" spans="2:6" ht="18" customHeight="1" x14ac:dyDescent="0.25">
      <c r="B66" s="8" t="s">
        <v>71</v>
      </c>
      <c r="C66" s="24">
        <v>0</v>
      </c>
      <c r="D66" s="24">
        <v>0</v>
      </c>
      <c r="E66" s="24">
        <v>0</v>
      </c>
      <c r="F66" s="24">
        <f>SUM(C66:E66)</f>
        <v>0</v>
      </c>
    </row>
    <row r="67" spans="2:6" ht="18" customHeight="1" x14ac:dyDescent="0.25">
      <c r="B67" s="17" t="s">
        <v>72</v>
      </c>
      <c r="C67" s="25">
        <v>0</v>
      </c>
      <c r="D67" s="25">
        <v>0</v>
      </c>
      <c r="E67" s="25">
        <v>0</v>
      </c>
      <c r="F67" s="25">
        <f t="shared" ref="F67:F81" si="7">SUM(C67:C67)</f>
        <v>0</v>
      </c>
    </row>
    <row r="68" spans="2:6" ht="18" customHeight="1" x14ac:dyDescent="0.25">
      <c r="B68" s="4" t="s">
        <v>73</v>
      </c>
      <c r="C68" s="25">
        <v>0</v>
      </c>
      <c r="D68" s="25">
        <v>0</v>
      </c>
      <c r="E68" s="25">
        <v>0</v>
      </c>
      <c r="F68" s="25">
        <f t="shared" si="7"/>
        <v>0</v>
      </c>
    </row>
    <row r="69" spans="2:6" ht="18" customHeight="1" x14ac:dyDescent="0.25">
      <c r="B69" s="17" t="s">
        <v>74</v>
      </c>
      <c r="C69" s="25">
        <v>0</v>
      </c>
      <c r="D69" s="25">
        <v>0</v>
      </c>
      <c r="E69" s="25">
        <v>0</v>
      </c>
      <c r="F69" s="25">
        <f t="shared" si="7"/>
        <v>0</v>
      </c>
    </row>
    <row r="70" spans="2:6" ht="18" customHeight="1" x14ac:dyDescent="0.25">
      <c r="B70" s="17" t="s">
        <v>75</v>
      </c>
      <c r="C70" s="25">
        <v>0</v>
      </c>
      <c r="D70" s="25">
        <v>0</v>
      </c>
      <c r="E70" s="25">
        <v>0</v>
      </c>
      <c r="F70" s="25">
        <f t="shared" si="7"/>
        <v>0</v>
      </c>
    </row>
    <row r="71" spans="2:6" ht="18" customHeight="1" x14ac:dyDescent="0.25">
      <c r="B71" s="22" t="s">
        <v>76</v>
      </c>
      <c r="C71" s="24">
        <v>0</v>
      </c>
      <c r="D71" s="24">
        <v>0</v>
      </c>
      <c r="E71" s="24">
        <v>0</v>
      </c>
      <c r="F71" s="24">
        <f>SUM(C71:E71)</f>
        <v>0</v>
      </c>
    </row>
    <row r="72" spans="2:6" ht="18" customHeight="1" x14ac:dyDescent="0.25">
      <c r="B72" s="17" t="s">
        <v>77</v>
      </c>
      <c r="C72" s="25">
        <v>0</v>
      </c>
      <c r="D72" s="25">
        <v>0</v>
      </c>
      <c r="E72" s="25">
        <v>0</v>
      </c>
      <c r="F72" s="25">
        <f t="shared" si="7"/>
        <v>0</v>
      </c>
    </row>
    <row r="73" spans="2:6" ht="18" customHeight="1" x14ac:dyDescent="0.25">
      <c r="B73" s="17" t="s">
        <v>78</v>
      </c>
      <c r="C73" s="25">
        <v>0</v>
      </c>
      <c r="D73" s="25">
        <v>0</v>
      </c>
      <c r="E73" s="25">
        <v>0</v>
      </c>
      <c r="F73" s="25">
        <f t="shared" si="7"/>
        <v>0</v>
      </c>
    </row>
    <row r="74" spans="2:6" ht="18" customHeight="1" x14ac:dyDescent="0.25">
      <c r="B74" s="17" t="s">
        <v>79</v>
      </c>
      <c r="C74" s="25">
        <v>0</v>
      </c>
      <c r="D74" s="25">
        <v>0</v>
      </c>
      <c r="E74" s="25">
        <v>0</v>
      </c>
      <c r="F74" s="25">
        <f t="shared" si="7"/>
        <v>0</v>
      </c>
    </row>
    <row r="75" spans="2:6" ht="18" customHeight="1" x14ac:dyDescent="0.25">
      <c r="B75" s="17" t="s">
        <v>80</v>
      </c>
      <c r="C75" s="25">
        <v>0</v>
      </c>
      <c r="D75" s="25">
        <v>0</v>
      </c>
      <c r="E75" s="25">
        <v>0</v>
      </c>
      <c r="F75" s="25">
        <f t="shared" si="7"/>
        <v>0</v>
      </c>
    </row>
    <row r="76" spans="2:6" ht="18" customHeight="1" x14ac:dyDescent="0.25">
      <c r="B76" s="17" t="s">
        <v>81</v>
      </c>
      <c r="C76" s="25">
        <v>0</v>
      </c>
      <c r="D76" s="25">
        <v>0</v>
      </c>
      <c r="E76" s="25">
        <v>0</v>
      </c>
      <c r="F76" s="25">
        <f t="shared" si="7"/>
        <v>0</v>
      </c>
    </row>
    <row r="77" spans="2:6" ht="18" customHeight="1" x14ac:dyDescent="0.25">
      <c r="B77" s="8" t="s">
        <v>82</v>
      </c>
      <c r="C77" s="24">
        <v>0</v>
      </c>
      <c r="D77" s="24">
        <v>0</v>
      </c>
      <c r="E77" s="24">
        <v>0</v>
      </c>
      <c r="F77" s="24">
        <f>SUM(C77:E77)</f>
        <v>0</v>
      </c>
    </row>
    <row r="78" spans="2:6" ht="18" customHeight="1" x14ac:dyDescent="0.25">
      <c r="B78" s="17" t="s">
        <v>83</v>
      </c>
      <c r="C78" s="23">
        <v>0</v>
      </c>
      <c r="D78" s="23">
        <v>0</v>
      </c>
      <c r="E78" s="23">
        <v>0</v>
      </c>
      <c r="F78" s="25">
        <f t="shared" si="7"/>
        <v>0</v>
      </c>
    </row>
    <row r="79" spans="2:6" ht="18" customHeight="1" x14ac:dyDescent="0.25">
      <c r="B79" s="17" t="s">
        <v>84</v>
      </c>
      <c r="C79" s="25">
        <v>0</v>
      </c>
      <c r="D79" s="25">
        <v>0</v>
      </c>
      <c r="E79" s="25">
        <v>0</v>
      </c>
      <c r="F79" s="25">
        <f t="shared" si="7"/>
        <v>0</v>
      </c>
    </row>
    <row r="80" spans="2:6" ht="18" customHeight="1" x14ac:dyDescent="0.25">
      <c r="B80" s="17" t="s">
        <v>85</v>
      </c>
      <c r="C80" s="25">
        <v>0</v>
      </c>
      <c r="D80" s="25">
        <v>0</v>
      </c>
      <c r="E80" s="25">
        <v>0</v>
      </c>
      <c r="F80" s="25">
        <f t="shared" si="7"/>
        <v>0</v>
      </c>
    </row>
    <row r="81" spans="2:6" ht="18" customHeight="1" x14ac:dyDescent="0.25">
      <c r="B81" s="17" t="s">
        <v>86</v>
      </c>
      <c r="C81" s="25">
        <v>0</v>
      </c>
      <c r="D81" s="25">
        <v>0</v>
      </c>
      <c r="E81" s="25">
        <v>0</v>
      </c>
      <c r="F81" s="33">
        <f t="shared" si="7"/>
        <v>0</v>
      </c>
    </row>
    <row r="82" spans="2:6" ht="18" customHeight="1" x14ac:dyDescent="0.25">
      <c r="B82" s="18" t="s">
        <v>39</v>
      </c>
      <c r="C82" s="28">
        <f>C54+C36+C26+C15+C9</f>
        <v>3741957.4200000004</v>
      </c>
      <c r="D82" s="28">
        <f>D54+D36+D26+D15+D9+D46</f>
        <v>8798887.5999999996</v>
      </c>
      <c r="E82" s="28">
        <f>E54+E36+E26+E15+E9+E46</f>
        <v>7253711.5099999998</v>
      </c>
      <c r="F82" s="28">
        <f>F54+F36+F26+F15+F9</f>
        <v>19794556.530000001</v>
      </c>
    </row>
    <row r="83" spans="2:6" ht="18" customHeight="1" x14ac:dyDescent="0.25">
      <c r="B83" s="6"/>
      <c r="C83" s="5"/>
      <c r="D83" s="47"/>
      <c r="E83" s="47"/>
      <c r="F83" s="6"/>
    </row>
    <row r="84" spans="2:6" s="7" customFormat="1" ht="18" customHeight="1" x14ac:dyDescent="0.25">
      <c r="B84" s="11" t="s">
        <v>40</v>
      </c>
      <c r="C84" s="12"/>
      <c r="D84" s="48"/>
      <c r="E84" s="48"/>
      <c r="F84" s="13"/>
    </row>
    <row r="85" spans="2:6" s="7" customFormat="1" ht="18" customHeight="1" x14ac:dyDescent="0.25">
      <c r="B85" s="8" t="s">
        <v>41</v>
      </c>
      <c r="C85" s="24">
        <v>0</v>
      </c>
      <c r="D85" s="24">
        <v>0</v>
      </c>
      <c r="E85" s="24">
        <v>0</v>
      </c>
      <c r="F85" s="24">
        <v>0</v>
      </c>
    </row>
    <row r="86" spans="2:6" ht="18" customHeight="1" x14ac:dyDescent="0.25">
      <c r="B86" s="4" t="s">
        <v>42</v>
      </c>
      <c r="C86" s="23">
        <v>0</v>
      </c>
      <c r="D86" s="23">
        <v>0</v>
      </c>
      <c r="E86" s="23">
        <v>0</v>
      </c>
      <c r="F86" s="23">
        <v>0</v>
      </c>
    </row>
    <row r="87" spans="2:6" ht="18" customHeight="1" x14ac:dyDescent="0.25">
      <c r="B87" s="17" t="s">
        <v>88</v>
      </c>
      <c r="C87" s="23">
        <v>0</v>
      </c>
      <c r="D87" s="23">
        <v>0</v>
      </c>
      <c r="E87" s="23">
        <v>0</v>
      </c>
      <c r="F87" s="23">
        <v>0</v>
      </c>
    </row>
    <row r="88" spans="2:6" s="7" customFormat="1" ht="18" customHeight="1" x14ac:dyDescent="0.25">
      <c r="B88" s="8" t="s">
        <v>43</v>
      </c>
      <c r="C88" s="24">
        <v>0</v>
      </c>
      <c r="D88" s="24">
        <v>0</v>
      </c>
      <c r="E88" s="24">
        <v>0</v>
      </c>
      <c r="F88" s="24">
        <v>0</v>
      </c>
    </row>
    <row r="89" spans="2:6" ht="18" customHeight="1" x14ac:dyDescent="0.25">
      <c r="B89" s="4" t="s">
        <v>44</v>
      </c>
      <c r="C89" s="23">
        <v>0</v>
      </c>
      <c r="D89" s="23">
        <v>0</v>
      </c>
      <c r="E89" s="23">
        <v>0</v>
      </c>
      <c r="F89" s="23">
        <v>0</v>
      </c>
    </row>
    <row r="90" spans="2:6" ht="18" customHeight="1" x14ac:dyDescent="0.25">
      <c r="B90" s="4" t="s">
        <v>89</v>
      </c>
      <c r="C90" s="23">
        <v>0</v>
      </c>
      <c r="D90" s="23">
        <v>0</v>
      </c>
      <c r="E90" s="23">
        <v>0</v>
      </c>
      <c r="F90" s="23">
        <v>0</v>
      </c>
    </row>
    <row r="91" spans="2:6" ht="18" customHeight="1" x14ac:dyDescent="0.25">
      <c r="B91" s="8" t="s">
        <v>90</v>
      </c>
      <c r="C91" s="24">
        <v>0</v>
      </c>
      <c r="D91" s="24">
        <v>0</v>
      </c>
      <c r="E91" s="24">
        <v>0</v>
      </c>
      <c r="F91" s="24">
        <v>0</v>
      </c>
    </row>
    <row r="92" spans="2:6" ht="18" customHeight="1" x14ac:dyDescent="0.25">
      <c r="B92" s="4" t="s">
        <v>91</v>
      </c>
      <c r="C92" s="23">
        <v>0</v>
      </c>
      <c r="D92" s="23">
        <v>0</v>
      </c>
      <c r="E92" s="23">
        <v>0</v>
      </c>
      <c r="F92" s="23">
        <v>0</v>
      </c>
    </row>
    <row r="93" spans="2:6" ht="18" customHeight="1" x14ac:dyDescent="0.25">
      <c r="B93" s="18" t="s">
        <v>45</v>
      </c>
      <c r="C93" s="10"/>
      <c r="D93" s="49"/>
      <c r="E93" s="49"/>
      <c r="F93" s="14"/>
    </row>
    <row r="94" spans="2:6" ht="18" customHeight="1" x14ac:dyDescent="0.25">
      <c r="B94" s="6"/>
      <c r="C94" s="5"/>
      <c r="D94" s="47"/>
      <c r="E94" s="47"/>
      <c r="F94" s="16"/>
    </row>
    <row r="95" spans="2:6" ht="18" customHeight="1" x14ac:dyDescent="0.25">
      <c r="B95" s="19" t="s">
        <v>46</v>
      </c>
      <c r="C95" s="15">
        <f t="shared" ref="C95:E95" si="8">C82+C93</f>
        <v>3741957.4200000004</v>
      </c>
      <c r="D95" s="15">
        <f t="shared" si="8"/>
        <v>8798887.5999999996</v>
      </c>
      <c r="E95" s="15">
        <f t="shared" si="8"/>
        <v>7253711.5099999998</v>
      </c>
      <c r="F95" s="15">
        <f>+F82+F93</f>
        <v>19794556.530000001</v>
      </c>
    </row>
    <row r="96" spans="2:6" x14ac:dyDescent="0.25">
      <c r="B96" t="s">
        <v>47</v>
      </c>
      <c r="F96" s="50"/>
    </row>
    <row r="97" spans="2:7" x14ac:dyDescent="0.25">
      <c r="C97" s="50"/>
      <c r="F97" s="50"/>
    </row>
    <row r="98" spans="2:7" x14ac:dyDescent="0.25">
      <c r="C98" s="59"/>
      <c r="F98" s="57"/>
      <c r="G98" s="55"/>
    </row>
    <row r="99" spans="2:7" x14ac:dyDescent="0.25">
      <c r="G99" s="55"/>
    </row>
    <row r="100" spans="2:7" x14ac:dyDescent="0.25">
      <c r="B100" s="34"/>
      <c r="C100" s="29"/>
      <c r="D100" s="51"/>
      <c r="E100" s="51"/>
      <c r="F100" s="29"/>
      <c r="G100" s="57"/>
    </row>
    <row r="101" spans="2:7" x14ac:dyDescent="0.25">
      <c r="B101" s="39" t="s">
        <v>95</v>
      </c>
      <c r="C101" s="62" t="s">
        <v>93</v>
      </c>
      <c r="D101" s="62"/>
      <c r="E101" s="62"/>
      <c r="F101" s="62"/>
    </row>
    <row r="102" spans="2:7" x14ac:dyDescent="0.25">
      <c r="B102" s="40" t="s">
        <v>96</v>
      </c>
      <c r="C102" s="61" t="s">
        <v>94</v>
      </c>
      <c r="D102" s="61"/>
      <c r="E102" s="61"/>
      <c r="F102" s="61"/>
    </row>
    <row r="108" spans="2:7" x14ac:dyDescent="0.25">
      <c r="B108" s="62" t="s">
        <v>92</v>
      </c>
      <c r="C108" s="62"/>
      <c r="D108" s="62"/>
      <c r="E108" s="62"/>
      <c r="F108" s="62"/>
    </row>
    <row r="109" spans="2:7" x14ac:dyDescent="0.25">
      <c r="B109" s="61" t="s">
        <v>87</v>
      </c>
      <c r="C109" s="61"/>
      <c r="D109" s="61"/>
      <c r="E109" s="61"/>
      <c r="F109" s="61"/>
    </row>
    <row r="112" spans="2:7" x14ac:dyDescent="0.25">
      <c r="B112" s="27"/>
      <c r="C112" s="41"/>
      <c r="D112" s="54"/>
      <c r="E112" s="54"/>
      <c r="F112" s="29"/>
    </row>
    <row r="113" spans="2:6" x14ac:dyDescent="0.25">
      <c r="B113" s="26"/>
      <c r="F113" s="27"/>
    </row>
    <row r="114" spans="2:6" x14ac:dyDescent="0.25">
      <c r="F114" s="26"/>
    </row>
  </sheetData>
  <mergeCells count="9">
    <mergeCell ref="C102:F102"/>
    <mergeCell ref="B108:F108"/>
    <mergeCell ref="B109:F109"/>
    <mergeCell ref="B5:C5"/>
    <mergeCell ref="B1:F1"/>
    <mergeCell ref="B2:F2"/>
    <mergeCell ref="B3:F3"/>
    <mergeCell ref="B4:F4"/>
    <mergeCell ref="C101:F101"/>
  </mergeCells>
  <printOptions horizontalCentered="1" verticalCentered="1"/>
  <pageMargins left="0.19685039370078741" right="0.59055118110236227" top="3.937007874015748E-2" bottom="0.31496062992125984" header="0.31496062992125984" footer="0.86614173228346458"/>
  <pageSetup scale="57" orientation="landscape" r:id="rId1"/>
  <rowBreaks count="1" manualBreakCount="1">
    <brk id="5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Marzo 2022</vt:lpstr>
      <vt:lpstr>'Marzo 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Benitez</dc:creator>
  <cp:lastModifiedBy>Asanchez</cp:lastModifiedBy>
  <cp:lastPrinted>2022-04-04T12:41:45Z</cp:lastPrinted>
  <dcterms:created xsi:type="dcterms:W3CDTF">2018-10-05T19:26:31Z</dcterms:created>
  <dcterms:modified xsi:type="dcterms:W3CDTF">2022-04-04T12:41:46Z</dcterms:modified>
</cp:coreProperties>
</file>